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je-my.sharepoint.com/personal/s_cameron3_gov_je/Documents/4-Projects/Latvia/20260422/"/>
    </mc:Choice>
  </mc:AlternateContent>
  <xr:revisionPtr revIDLastSave="61" documentId="8_{617E61CC-7661-4331-816A-EED12CE1CEA2}" xr6:coauthVersionLast="47" xr6:coauthVersionMax="47" xr10:uidLastSave="{9181E742-30B6-4F67-ACD8-A2C0F95BB826}"/>
  <bookViews>
    <workbookView xWindow="32610" yWindow="3150" windowWidth="21600" windowHeight="11325" xr2:uid="{E22767D9-3C9F-461A-AF7D-0B525B7F7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6" i="1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Q5" i="1"/>
  <c r="Q6" i="1"/>
  <c r="Q7" i="1"/>
  <c r="Q8" i="1"/>
  <c r="Q9" i="1"/>
  <c r="Q10" i="1"/>
  <c r="Q11" i="1"/>
  <c r="Q12" i="1"/>
  <c r="Q13" i="1"/>
  <c r="Q14" i="1"/>
  <c r="Q4" i="1"/>
  <c r="P4" i="1"/>
  <c r="P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Q37" i="1" l="1"/>
  <c r="I51" i="1"/>
  <c r="H51" i="1"/>
  <c r="I41" i="1"/>
  <c r="H41" i="1"/>
  <c r="I40" i="1"/>
  <c r="H40" i="1"/>
  <c r="I93" i="1"/>
  <c r="H93" i="1"/>
  <c r="I99" i="1"/>
  <c r="H99" i="1"/>
  <c r="I64" i="1"/>
  <c r="H64" i="1"/>
  <c r="I63" i="1"/>
  <c r="H63" i="1"/>
  <c r="I62" i="1"/>
  <c r="H62" i="1"/>
  <c r="I56" i="1"/>
  <c r="H56" i="1"/>
  <c r="I55" i="1"/>
  <c r="H55" i="1"/>
  <c r="I32" i="1"/>
  <c r="H32" i="1"/>
  <c r="I31" i="1"/>
  <c r="H31" i="1"/>
  <c r="I30" i="1"/>
  <c r="H30" i="1"/>
  <c r="I28" i="1"/>
  <c r="H28" i="1"/>
  <c r="I16" i="1"/>
  <c r="I17" i="1"/>
  <c r="I18" i="1"/>
  <c r="I19" i="1"/>
  <c r="I20" i="1"/>
  <c r="I21" i="1"/>
  <c r="I22" i="1"/>
  <c r="I23" i="1"/>
  <c r="I24" i="1"/>
  <c r="I25" i="1"/>
  <c r="I26" i="1"/>
  <c r="H26" i="1"/>
  <c r="H25" i="1"/>
  <c r="H24" i="1"/>
  <c r="H23" i="1"/>
  <c r="H22" i="1"/>
  <c r="H21" i="1"/>
  <c r="H20" i="1"/>
  <c r="H19" i="1"/>
  <c r="H18" i="1"/>
  <c r="H17" i="1"/>
  <c r="H16" i="1"/>
  <c r="I13" i="1"/>
  <c r="I14" i="1"/>
  <c r="H14" i="1"/>
  <c r="H13" i="1"/>
  <c r="I11" i="1"/>
  <c r="H11" i="1"/>
  <c r="H5" i="1"/>
  <c r="I5" i="1"/>
  <c r="H6" i="1"/>
  <c r="I6" i="1"/>
  <c r="H7" i="1"/>
  <c r="I7" i="1"/>
  <c r="H8" i="1"/>
  <c r="I8" i="1"/>
  <c r="H9" i="1"/>
  <c r="I9" i="1"/>
  <c r="I4" i="1"/>
  <c r="H4" i="1"/>
  <c r="H27" i="1" l="1"/>
  <c r="I27" i="1"/>
  <c r="H10" i="1"/>
  <c r="I10" i="1"/>
  <c r="R37" i="1"/>
  <c r="I29" i="1"/>
  <c r="H29" i="1"/>
  <c r="H12" i="1"/>
  <c r="H37" i="1"/>
  <c r="I12" i="1"/>
  <c r="I37" i="1"/>
  <c r="I38" i="1" s="1"/>
  <c r="S37" i="1" l="1"/>
  <c r="H33" i="1"/>
  <c r="I33" i="1"/>
  <c r="H43" i="1"/>
  <c r="H38" i="1"/>
  <c r="T37" i="1" l="1"/>
  <c r="I43" i="1"/>
  <c r="I44" i="1" s="1"/>
  <c r="H44" i="1"/>
  <c r="I35" i="1" l="1"/>
</calcChain>
</file>

<file path=xl/sharedStrings.xml><?xml version="1.0" encoding="utf-8"?>
<sst xmlns="http://schemas.openxmlformats.org/spreadsheetml/2006/main" count="276" uniqueCount="128">
  <si>
    <t>Budgetary developments</t>
  </si>
  <si>
    <t>Revenue</t>
  </si>
  <si>
    <t>ESA Code</t>
  </si>
  <si>
    <t>bn NAC</t>
  </si>
  <si>
    <t>% of GDP</t>
  </si>
  <si>
    <t>Taxes on production and imports</t>
  </si>
  <si>
    <t>D.2</t>
  </si>
  <si>
    <t xml:space="preserve">Current taxes on income, wealth, etc. </t>
  </si>
  <si>
    <t>D.5</t>
  </si>
  <si>
    <t xml:space="preserve">Social contributions </t>
  </si>
  <si>
    <t>D.61</t>
  </si>
  <si>
    <t>Other current revenue</t>
  </si>
  <si>
    <t>(P.11+P.12+P.131)+D.39+D.4+D.7</t>
  </si>
  <si>
    <t xml:space="preserve">Capital taxes </t>
  </si>
  <si>
    <t>D.91</t>
  </si>
  <si>
    <t>Other capital revenue</t>
  </si>
  <si>
    <t>D.92+D.99</t>
  </si>
  <si>
    <t>Total revenue (=1+2+3+4+5+6)</t>
  </si>
  <si>
    <t>TR</t>
  </si>
  <si>
    <t>Of which: Transfers from the EU (accrued revenue, not cash)</t>
  </si>
  <si>
    <t>D.7EU+D.9EU</t>
  </si>
  <si>
    <t>Total revenue other than transfers from the EU (=7-8)</t>
  </si>
  <si>
    <t>p.m. Revenue measures (increments, excluding EU funded measures)</t>
  </si>
  <si>
    <t>p.m. One-off measures included in the projections (levels, excluding EU funded measures)</t>
  </si>
  <si>
    <t>Expenditure</t>
  </si>
  <si>
    <t>% GDP</t>
  </si>
  <si>
    <t xml:space="preserve">Compensation of employees </t>
  </si>
  <si>
    <t>D.1</t>
  </si>
  <si>
    <t xml:space="preserve">Intermediate consumption </t>
  </si>
  <si>
    <t>P.2</t>
  </si>
  <si>
    <t xml:space="preserve">Interest expenditure </t>
  </si>
  <si>
    <t>D.41</t>
  </si>
  <si>
    <t>Social benefits other than social transfers in kind</t>
  </si>
  <si>
    <t>D.62</t>
  </si>
  <si>
    <t>Social transfers in kind via market producers</t>
  </si>
  <si>
    <t>D.632</t>
  </si>
  <si>
    <t>Subsidies</t>
  </si>
  <si>
    <t>D.3</t>
  </si>
  <si>
    <t>Other current expenditure</t>
  </si>
  <si>
    <t>D.29+(D.4-D.41)+D.5+D.7+D.8</t>
  </si>
  <si>
    <t>Gross fixed capital formation</t>
  </si>
  <si>
    <t>P.51</t>
  </si>
  <si>
    <t>Of which: nationally financed public investment</t>
  </si>
  <si>
    <t>Capital transfers</t>
  </si>
  <si>
    <t>D.9</t>
  </si>
  <si>
    <t>Other capital expenditure</t>
  </si>
  <si>
    <t>P.52+P.53+NP</t>
  </si>
  <si>
    <t>Total expenditure (=12+13+14+15+16+17+18+19+21+22)</t>
  </si>
  <si>
    <t>TE</t>
  </si>
  <si>
    <t>Of which: expenditure funded by transfers from the EU (=8)</t>
  </si>
  <si>
    <t>Nationally financed expenditure (=23-24)</t>
  </si>
  <si>
    <t>p.m. National co-financing of programmes funded by transfers from the EU (=8)</t>
  </si>
  <si>
    <t>p.m. Cyclical component of unemployment benefits</t>
  </si>
  <si>
    <t>p.m. One-off expenditure included in the projections (levels, excluding EU funded measures)</t>
  </si>
  <si>
    <t>Net nationally financed primary expenditure (before revenue measures) (=25-26-27-28-14)</t>
  </si>
  <si>
    <t xml:space="preserve">Net nationally financed primary expenditure </t>
  </si>
  <si>
    <t>growth rate</t>
  </si>
  <si>
    <t>Net nationally financed primary expenditure growth (commitment)</t>
  </si>
  <si>
    <t>MTP Table 1a, line 1</t>
  </si>
  <si>
    <t>Balances</t>
  </si>
  <si>
    <t>Net lending/borrowing (=7-23)</t>
  </si>
  <si>
    <t>B.9</t>
  </si>
  <si>
    <t>Primary balance (=31-14)</t>
  </si>
  <si>
    <t>B.9-D.41p</t>
  </si>
  <si>
    <t>Cyclical adjustment</t>
  </si>
  <si>
    <t>Structural balance</t>
  </si>
  <si>
    <t>Structural primary balance</t>
  </si>
  <si>
    <t>Debt</t>
  </si>
  <si>
    <t>Gross debt</t>
  </si>
  <si>
    <t>Change in gross debt</t>
  </si>
  <si>
    <t>Contributions to change in gross debt</t>
  </si>
  <si>
    <t>Primary balance (=-32)</t>
  </si>
  <si>
    <t>Snowball effect</t>
  </si>
  <si>
    <t>Interest expenditure (=14)</t>
  </si>
  <si>
    <t>Growth</t>
  </si>
  <si>
    <t>Inflation</t>
  </si>
  <si>
    <t>Stock-flow adjustment (=36-38-39)</t>
  </si>
  <si>
    <t>%</t>
  </si>
  <si>
    <t>p.m. Implicit interest rate on debt (=14/debt(t-1))</t>
  </si>
  <si>
    <t>Total defence expenditure</t>
  </si>
  <si>
    <t>COFOG 2</t>
  </si>
  <si>
    <t xml:space="preserve">Of which: Defence investment </t>
  </si>
  <si>
    <t>COFOG 2, P.51g</t>
  </si>
  <si>
    <t>Macroeconomic developments</t>
  </si>
  <si>
    <t>GDP deflator</t>
  </si>
  <si>
    <t>Real GDP</t>
  </si>
  <si>
    <t>B1*g</t>
  </si>
  <si>
    <t>Nominal GDP</t>
  </si>
  <si>
    <t>Components of Real GDP</t>
  </si>
  <si>
    <t>Private consumption expenditure</t>
  </si>
  <si>
    <t>P.3</t>
  </si>
  <si>
    <t>Government consumption expenditure</t>
  </si>
  <si>
    <t>Changes in inventories and net acquisition of valuables (% of GDP)</t>
  </si>
  <si>
    <t>P.52 + P.53</t>
  </si>
  <si>
    <t>Exports of goods and services</t>
  </si>
  <si>
    <t>P.6</t>
  </si>
  <si>
    <t>Imports of goods and services</t>
  </si>
  <si>
    <t>P.7</t>
  </si>
  <si>
    <t>Contribution to real GDP growth</t>
  </si>
  <si>
    <t xml:space="preserve">   Final domestic demand</t>
  </si>
  <si>
    <t xml:space="preserve">   Changes in inventories and net acquisition of value</t>
  </si>
  <si>
    <t xml:space="preserve">   External balance of goods and services</t>
  </si>
  <si>
    <t>B.11</t>
  </si>
  <si>
    <t>Deflators and HICP</t>
  </si>
  <si>
    <t>Private consumption deflator</t>
  </si>
  <si>
    <t>p.m. HICP</t>
  </si>
  <si>
    <t>Government consumption deflator</t>
  </si>
  <si>
    <t>Investment deflator</t>
  </si>
  <si>
    <t>Export price deflator (goods and services)</t>
  </si>
  <si>
    <t>Import price deflator (goods and services)</t>
  </si>
  <si>
    <t>Labour market</t>
  </si>
  <si>
    <t>level</t>
  </si>
  <si>
    <t>Domestic employment (1000 persons, national accounts)</t>
  </si>
  <si>
    <t>Average annual hours worked per person employed</t>
  </si>
  <si>
    <t>Real GDP per person employed</t>
  </si>
  <si>
    <t>Real GDP per hour worked</t>
  </si>
  <si>
    <t>Compensation of employees (bn NAC)</t>
  </si>
  <si>
    <t>Compensation per employee (=23/19)</t>
  </si>
  <si>
    <t>Unemployment rate (%)</t>
  </si>
  <si>
    <t>Potential GDP and components</t>
  </si>
  <si>
    <t xml:space="preserve">Potential GDP </t>
  </si>
  <si>
    <t>Contributions to potential growth</t>
  </si>
  <si>
    <t>Labour</t>
  </si>
  <si>
    <t>Capital</t>
  </si>
  <si>
    <t>Total factor productivity</t>
  </si>
  <si>
    <t>Output gap</t>
  </si>
  <si>
    <t>Levels for NNFPE calculation</t>
  </si>
  <si>
    <t>% pot.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</si>
</sst>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" x14ac:knownFonts="1">
    <font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5"/>
      <color theme="3"/>
      <name val="Aptos Narrow"/>
      <family val="2"/>
    </font>
    <font>
      <sz val="10"/>
      <color theme="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8">
    <xf numFmtId="0" fontId="0" fillId="0" borderId="0" xfId="0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0" fillId="0" borderId="3" xfId="0" applyBorder="1"/>
    <xf numFmtId="0" fontId="3" fillId="5" borderId="2" xfId="2" applyFill="1" applyBorder="1" applyAlignment="1">
      <alignment horizontal="right"/>
    </xf>
    <xf numFmtId="0" fontId="3" fillId="5" borderId="0" xfId="2" applyFill="1" applyBorder="1"/>
    <xf numFmtId="0" fontId="3" fillId="5" borderId="0" xfId="2" applyFill="1" applyBorder="1" applyAlignment="1">
      <alignment horizontal="right"/>
    </xf>
    <xf numFmtId="0" fontId="2" fillId="0" borderId="0" xfId="1" applyBorder="1"/>
    <xf numFmtId="3" fontId="3" fillId="5" borderId="0" xfId="2" applyNumberFormat="1" applyFill="1" applyBorder="1"/>
    <xf numFmtId="0" fontId="1" fillId="6" borderId="0" xfId="3" applyFill="1" applyBorder="1"/>
    <xf numFmtId="164" fontId="0" fillId="6" borderId="0" xfId="0" applyNumberFormat="1" applyFill="1"/>
    <xf numFmtId="0" fontId="0" fillId="6" borderId="0" xfId="0" applyFill="1"/>
    <xf numFmtId="0" fontId="1" fillId="6" borderId="0" xfId="3" applyFill="1" applyBorder="1" applyAlignment="1">
      <alignment horizontal="left" indent="2"/>
    </xf>
    <xf numFmtId="0" fontId="1" fillId="6" borderId="0" xfId="3" applyFill="1" applyBorder="1" applyAlignment="1">
      <alignment horizontal="left" indent="4"/>
    </xf>
    <xf numFmtId="165" fontId="1" fillId="6" borderId="0" xfId="3" applyNumberFormat="1" applyFill="1" applyBorder="1"/>
    <xf numFmtId="166" fontId="1" fillId="7" borderId="3" xfId="4" applyNumberFormat="1" applyFill="1" applyBorder="1"/>
    <xf numFmtId="165" fontId="1" fillId="7" borderId="0" xfId="4" applyNumberFormat="1" applyFill="1" applyBorder="1"/>
    <xf numFmtId="3" fontId="1" fillId="7" borderId="0" xfId="4" applyNumberFormat="1" applyFill="1" applyBorder="1"/>
    <xf numFmtId="0" fontId="1" fillId="7" borderId="0" xfId="4" applyFill="1" applyBorder="1"/>
    <xf numFmtId="0" fontId="0" fillId="7" borderId="0" xfId="0" applyFill="1"/>
    <xf numFmtId="0" fontId="1" fillId="6" borderId="3" xfId="3" applyFill="1" applyBorder="1"/>
    <xf numFmtId="0" fontId="1" fillId="8" borderId="0" xfId="3" applyFill="1" applyBorder="1"/>
    <xf numFmtId="0" fontId="0" fillId="8" borderId="0" xfId="0" applyFill="1"/>
    <xf numFmtId="0" fontId="1" fillId="6" borderId="0" xfId="3" applyFill="1" applyBorder="1" applyAlignment="1">
      <alignment horizontal="left" indent="1"/>
    </xf>
    <xf numFmtId="0" fontId="1" fillId="7" borderId="3" xfId="4" applyFill="1" applyBorder="1"/>
    <xf numFmtId="3" fontId="3" fillId="5" borderId="0" xfId="2" applyNumberFormat="1" applyFill="1" applyBorder="1" applyAlignment="1">
      <alignment horizontal="right"/>
    </xf>
  </cellXfs>
  <cellStyles count="5">
    <cellStyle name="20% - Accent1" xfId="3" builtinId="30"/>
    <cellStyle name="20% - Accent3" xfId="4" builtinId="38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9C8B-E9D8-4D08-972B-9797DEBEF8CF}">
  <dimension ref="A1:T99"/>
  <sheetViews>
    <sheetView tabSelected="1" topLeftCell="A30" zoomScaleNormal="100" workbookViewId="0">
      <selection activeCell="K43" sqref="K42:K43"/>
    </sheetView>
  </sheetViews>
  <sheetFormatPr defaultRowHeight="13.5" x14ac:dyDescent="0.25"/>
  <sheetData>
    <row r="1" spans="1:20" ht="19.5" x14ac:dyDescent="0.3">
      <c r="A1" s="9" t="s">
        <v>0</v>
      </c>
      <c r="M1" t="s">
        <v>126</v>
      </c>
    </row>
    <row r="2" spans="1:20" x14ac:dyDescent="0.25">
      <c r="A2" s="6"/>
      <c r="B2" s="6"/>
      <c r="C2" s="6"/>
      <c r="D2" s="6">
        <v>2024</v>
      </c>
      <c r="E2" s="6">
        <v>2024</v>
      </c>
      <c r="F2" s="6">
        <v>2025</v>
      </c>
      <c r="G2" s="6">
        <v>2026</v>
      </c>
      <c r="H2" s="6">
        <v>2027</v>
      </c>
      <c r="I2" s="6">
        <v>2028</v>
      </c>
      <c r="M2" s="6"/>
      <c r="N2" s="6"/>
      <c r="O2" s="6"/>
      <c r="P2" s="6">
        <v>2024</v>
      </c>
      <c r="Q2" s="6">
        <v>2025</v>
      </c>
      <c r="R2" s="6">
        <v>2026</v>
      </c>
      <c r="S2" s="6">
        <v>2027</v>
      </c>
      <c r="T2" s="6">
        <v>2028</v>
      </c>
    </row>
    <row r="3" spans="1:20" x14ac:dyDescent="0.25">
      <c r="A3" s="7"/>
      <c r="B3" s="7" t="s">
        <v>1</v>
      </c>
      <c r="C3" s="7" t="s">
        <v>2</v>
      </c>
      <c r="D3" s="8" t="s">
        <v>3</v>
      </c>
      <c r="E3" s="8" t="s">
        <v>4</v>
      </c>
      <c r="F3" s="8" t="s">
        <v>4</v>
      </c>
      <c r="G3" s="8" t="s">
        <v>4</v>
      </c>
      <c r="H3" s="8" t="s">
        <v>4</v>
      </c>
      <c r="I3" s="8" t="s">
        <v>4</v>
      </c>
      <c r="M3" s="7"/>
      <c r="N3" s="7" t="s">
        <v>1</v>
      </c>
      <c r="O3" s="7" t="s">
        <v>2</v>
      </c>
      <c r="P3" s="8" t="s">
        <v>3</v>
      </c>
      <c r="Q3" s="8" t="s">
        <v>3</v>
      </c>
      <c r="R3" s="8" t="s">
        <v>3</v>
      </c>
      <c r="S3" s="8" t="s">
        <v>3</v>
      </c>
      <c r="T3" s="8" t="s">
        <v>3</v>
      </c>
    </row>
    <row r="4" spans="1:20" x14ac:dyDescent="0.25">
      <c r="A4" s="7">
        <v>1</v>
      </c>
      <c r="B4" s="12" t="s">
        <v>5</v>
      </c>
      <c r="C4" s="12" t="s">
        <v>6</v>
      </c>
      <c r="D4" s="1">
        <v>5.9</v>
      </c>
      <c r="E4">
        <v>14.5</v>
      </c>
      <c r="F4">
        <v>14.8</v>
      </c>
      <c r="G4">
        <v>14.7</v>
      </c>
      <c r="H4" s="1">
        <f>AVERAGE($E4:$G4)</f>
        <v>14.666666666666666</v>
      </c>
      <c r="I4" s="1">
        <f>AVERAGE($E4:$G4)</f>
        <v>14.666666666666666</v>
      </c>
      <c r="M4" s="7">
        <v>1</v>
      </c>
      <c r="N4" s="12" t="s">
        <v>5</v>
      </c>
      <c r="O4" s="12" t="s">
        <v>6</v>
      </c>
      <c r="P4" s="1">
        <f>D4</f>
        <v>5.9</v>
      </c>
      <c r="Q4" s="1">
        <f>F4/100*Q$37/1000</f>
        <v>6.212618496000001</v>
      </c>
      <c r="R4" s="1">
        <f t="shared" ref="R4:T14" si="0">G4/100*R$37/1000</f>
        <v>6.4606614871679993</v>
      </c>
      <c r="S4" s="1">
        <f t="shared" si="0"/>
        <v>6.6866625556684784</v>
      </c>
      <c r="T4" s="1">
        <f t="shared" si="0"/>
        <v>6.9362979577467687</v>
      </c>
    </row>
    <row r="5" spans="1:20" x14ac:dyDescent="0.25">
      <c r="A5" s="7">
        <v>2</v>
      </c>
      <c r="B5" s="12" t="s">
        <v>7</v>
      </c>
      <c r="C5" s="12" t="s">
        <v>8</v>
      </c>
      <c r="D5">
        <v>3.7</v>
      </c>
      <c r="E5">
        <v>9.3000000000000007</v>
      </c>
      <c r="F5">
        <v>8.6999999999999993</v>
      </c>
      <c r="G5">
        <v>8.6999999999999993</v>
      </c>
      <c r="H5" s="1">
        <f t="shared" ref="H5:I20" si="1">AVERAGE($E5:$G5)</f>
        <v>8.9</v>
      </c>
      <c r="I5" s="1">
        <f t="shared" si="1"/>
        <v>8.9</v>
      </c>
      <c r="M5" s="7">
        <v>2</v>
      </c>
      <c r="N5" s="12" t="s">
        <v>7</v>
      </c>
      <c r="O5" s="12" t="s">
        <v>8</v>
      </c>
      <c r="P5">
        <f t="shared" ref="P5:P33" si="2">D5</f>
        <v>3.7</v>
      </c>
      <c r="Q5" s="1">
        <f t="shared" ref="Q5:Q14" si="3">F5/100*Q$37/1000</f>
        <v>3.6520122239999999</v>
      </c>
      <c r="R5" s="1">
        <f t="shared" si="0"/>
        <v>3.8236567985279999</v>
      </c>
      <c r="S5" s="1">
        <f t="shared" si="0"/>
        <v>4.0575884144624634</v>
      </c>
      <c r="T5" s="1">
        <f t="shared" si="0"/>
        <v>4.2090717152690624</v>
      </c>
    </row>
    <row r="6" spans="1:20" x14ac:dyDescent="0.25">
      <c r="A6" s="7">
        <v>3</v>
      </c>
      <c r="B6" s="12" t="s">
        <v>9</v>
      </c>
      <c r="C6" s="12" t="s">
        <v>10</v>
      </c>
      <c r="D6">
        <v>4.7</v>
      </c>
      <c r="E6">
        <v>11.6</v>
      </c>
      <c r="F6">
        <v>12.1</v>
      </c>
      <c r="G6">
        <v>12.3</v>
      </c>
      <c r="H6" s="1">
        <f t="shared" si="1"/>
        <v>12</v>
      </c>
      <c r="I6" s="1">
        <f t="shared" si="1"/>
        <v>12</v>
      </c>
      <c r="M6" s="7">
        <v>3</v>
      </c>
      <c r="N6" s="12" t="s">
        <v>9</v>
      </c>
      <c r="O6" s="12" t="s">
        <v>10</v>
      </c>
      <c r="P6">
        <f t="shared" si="2"/>
        <v>4.7</v>
      </c>
      <c r="Q6" s="1">
        <f t="shared" si="3"/>
        <v>5.0792353920000002</v>
      </c>
      <c r="R6" s="1">
        <f t="shared" si="0"/>
        <v>5.4058596117120006</v>
      </c>
      <c r="S6" s="1">
        <f t="shared" si="0"/>
        <v>5.4709057273651185</v>
      </c>
      <c r="T6" s="1">
        <f t="shared" si="0"/>
        <v>5.6751528745200828</v>
      </c>
    </row>
    <row r="7" spans="1:20" x14ac:dyDescent="0.25">
      <c r="A7" s="7">
        <v>4</v>
      </c>
      <c r="B7" s="12" t="s">
        <v>11</v>
      </c>
      <c r="C7" s="12" t="s">
        <v>12</v>
      </c>
      <c r="D7">
        <v>3</v>
      </c>
      <c r="E7">
        <v>7.6</v>
      </c>
      <c r="F7">
        <v>7</v>
      </c>
      <c r="G7">
        <v>6.4</v>
      </c>
      <c r="H7" s="1">
        <f t="shared" si="1"/>
        <v>7</v>
      </c>
      <c r="I7" s="1">
        <f t="shared" si="1"/>
        <v>7</v>
      </c>
      <c r="M7" s="7">
        <v>4</v>
      </c>
      <c r="N7" s="12" t="s">
        <v>11</v>
      </c>
      <c r="O7" s="12" t="s">
        <v>12</v>
      </c>
      <c r="P7">
        <f t="shared" si="2"/>
        <v>3</v>
      </c>
      <c r="Q7" s="1">
        <f t="shared" si="3"/>
        <v>2.9384006400000002</v>
      </c>
      <c r="R7" s="1">
        <f t="shared" si="0"/>
        <v>2.8128050012160002</v>
      </c>
      <c r="S7" s="1">
        <f t="shared" si="0"/>
        <v>3.1913616742963198</v>
      </c>
      <c r="T7" s="1">
        <f t="shared" si="0"/>
        <v>3.3105058434700485</v>
      </c>
    </row>
    <row r="8" spans="1:20" x14ac:dyDescent="0.25">
      <c r="A8" s="7">
        <v>5</v>
      </c>
      <c r="B8" s="12" t="s">
        <v>13</v>
      </c>
      <c r="C8" s="12" t="s">
        <v>14</v>
      </c>
      <c r="D8">
        <v>0</v>
      </c>
      <c r="E8">
        <v>0</v>
      </c>
      <c r="F8">
        <v>0</v>
      </c>
      <c r="G8">
        <v>0</v>
      </c>
      <c r="H8" s="1">
        <f t="shared" si="1"/>
        <v>0</v>
      </c>
      <c r="I8" s="1">
        <f t="shared" si="1"/>
        <v>0</v>
      </c>
      <c r="M8" s="7">
        <v>5</v>
      </c>
      <c r="N8" s="12" t="s">
        <v>13</v>
      </c>
      <c r="O8" s="12" t="s">
        <v>14</v>
      </c>
      <c r="P8">
        <f t="shared" si="2"/>
        <v>0</v>
      </c>
      <c r="Q8" s="1">
        <f t="shared" si="3"/>
        <v>0</v>
      </c>
      <c r="R8" s="1">
        <f t="shared" si="0"/>
        <v>0</v>
      </c>
      <c r="S8" s="1">
        <f t="shared" si="0"/>
        <v>0</v>
      </c>
      <c r="T8" s="1">
        <f t="shared" si="0"/>
        <v>0</v>
      </c>
    </row>
    <row r="9" spans="1:20" x14ac:dyDescent="0.25">
      <c r="A9" s="7">
        <v>6</v>
      </c>
      <c r="B9" s="12" t="s">
        <v>15</v>
      </c>
      <c r="C9" s="12" t="s">
        <v>16</v>
      </c>
      <c r="D9">
        <v>0.3</v>
      </c>
      <c r="E9">
        <v>0.9</v>
      </c>
      <c r="F9">
        <v>1.9</v>
      </c>
      <c r="G9">
        <v>1.5</v>
      </c>
      <c r="H9" s="1">
        <f t="shared" si="1"/>
        <v>1.4333333333333333</v>
      </c>
      <c r="I9" s="1">
        <f t="shared" si="1"/>
        <v>1.4333333333333333</v>
      </c>
      <c r="M9" s="7">
        <v>6</v>
      </c>
      <c r="N9" s="12" t="s">
        <v>15</v>
      </c>
      <c r="O9" s="12" t="s">
        <v>16</v>
      </c>
      <c r="P9">
        <f t="shared" si="2"/>
        <v>0.3</v>
      </c>
      <c r="Q9" s="1">
        <f t="shared" si="3"/>
        <v>0.79756588799999995</v>
      </c>
      <c r="R9" s="1">
        <f t="shared" si="0"/>
        <v>0.65925117216000007</v>
      </c>
      <c r="S9" s="1">
        <f t="shared" si="0"/>
        <v>0.65346929521305597</v>
      </c>
      <c r="T9" s="1">
        <f t="shared" si="0"/>
        <v>0.67786548223434329</v>
      </c>
    </row>
    <row r="10" spans="1:20" x14ac:dyDescent="0.25">
      <c r="A10" s="7">
        <v>7</v>
      </c>
      <c r="B10" s="12" t="s">
        <v>17</v>
      </c>
      <c r="C10" s="12" t="s">
        <v>18</v>
      </c>
      <c r="D10" s="13">
        <v>17.7</v>
      </c>
      <c r="E10" s="13">
        <v>43.9</v>
      </c>
      <c r="F10" s="13">
        <v>44.6</v>
      </c>
      <c r="G10" s="13">
        <v>43.7</v>
      </c>
      <c r="H10" s="12">
        <f>H4+H5+H6+H7+H8+H9</f>
        <v>43.999999999999993</v>
      </c>
      <c r="I10" s="12">
        <f>I4+I5+I6+I7+I8+I9</f>
        <v>43.999999999999993</v>
      </c>
      <c r="M10" s="7">
        <v>7</v>
      </c>
      <c r="N10" s="12" t="s">
        <v>17</v>
      </c>
      <c r="O10" s="12" t="s">
        <v>18</v>
      </c>
      <c r="P10" s="13">
        <f t="shared" si="2"/>
        <v>17.7</v>
      </c>
      <c r="Q10" s="12">
        <f t="shared" si="3"/>
        <v>18.721809791999998</v>
      </c>
      <c r="R10" s="12">
        <f t="shared" si="0"/>
        <v>19.206184148928003</v>
      </c>
      <c r="S10" s="12">
        <f t="shared" si="0"/>
        <v>20.059987667005434</v>
      </c>
      <c r="T10" s="12">
        <f t="shared" si="0"/>
        <v>20.808893873240304</v>
      </c>
    </row>
    <row r="11" spans="1:20" x14ac:dyDescent="0.25">
      <c r="A11" s="7">
        <v>8</v>
      </c>
      <c r="B11" s="12" t="s">
        <v>19</v>
      </c>
      <c r="C11" s="12" t="s">
        <v>20</v>
      </c>
      <c r="D11">
        <v>0.8</v>
      </c>
      <c r="E11">
        <v>2</v>
      </c>
      <c r="F11">
        <v>2.6</v>
      </c>
      <c r="G11">
        <v>2</v>
      </c>
      <c r="H11" s="1">
        <f t="shared" si="1"/>
        <v>2.1999999999999997</v>
      </c>
      <c r="I11" s="1">
        <f t="shared" si="1"/>
        <v>2.1999999999999997</v>
      </c>
      <c r="M11" s="7">
        <v>8</v>
      </c>
      <c r="N11" s="12" t="s">
        <v>19</v>
      </c>
      <c r="O11" s="12" t="s">
        <v>20</v>
      </c>
      <c r="P11">
        <f t="shared" si="2"/>
        <v>0.8</v>
      </c>
      <c r="Q11" s="1">
        <f t="shared" si="3"/>
        <v>1.0914059520000001</v>
      </c>
      <c r="R11" s="1">
        <f t="shared" si="0"/>
        <v>0.87900156288000009</v>
      </c>
      <c r="S11" s="1">
        <f t="shared" si="0"/>
        <v>1.0029993833502717</v>
      </c>
      <c r="T11" s="1">
        <f t="shared" si="0"/>
        <v>1.0404446936620153</v>
      </c>
    </row>
    <row r="12" spans="1:20" x14ac:dyDescent="0.25">
      <c r="A12" s="7">
        <v>9</v>
      </c>
      <c r="B12" s="12" t="s">
        <v>21</v>
      </c>
      <c r="C12" s="12"/>
      <c r="D12" s="13">
        <v>16.899999999999999</v>
      </c>
      <c r="E12" s="13">
        <v>42</v>
      </c>
      <c r="F12" s="13">
        <v>42</v>
      </c>
      <c r="G12" s="13">
        <v>41.7</v>
      </c>
      <c r="H12" s="12">
        <f>H10-H11</f>
        <v>41.79999999999999</v>
      </c>
      <c r="I12" s="12">
        <f>I10-I11</f>
        <v>41.79999999999999</v>
      </c>
      <c r="M12" s="7">
        <v>9</v>
      </c>
      <c r="N12" s="12" t="s">
        <v>21</v>
      </c>
      <c r="O12" s="12"/>
      <c r="P12" s="13">
        <f t="shared" si="2"/>
        <v>16.899999999999999</v>
      </c>
      <c r="Q12" s="12">
        <f t="shared" si="3"/>
        <v>17.63040384</v>
      </c>
      <c r="R12" s="12">
        <f t="shared" si="0"/>
        <v>18.327182586048004</v>
      </c>
      <c r="S12" s="12">
        <f t="shared" si="0"/>
        <v>19.056988283655162</v>
      </c>
      <c r="T12" s="12">
        <f t="shared" si="0"/>
        <v>19.768449179578287</v>
      </c>
    </row>
    <row r="13" spans="1:20" x14ac:dyDescent="0.25">
      <c r="A13" s="7">
        <v>10</v>
      </c>
      <c r="B13" s="12" t="s">
        <v>22</v>
      </c>
      <c r="C13" s="12"/>
      <c r="D13">
        <v>0.2</v>
      </c>
      <c r="E13">
        <v>0.6</v>
      </c>
      <c r="F13">
        <v>0.2</v>
      </c>
      <c r="G13">
        <v>-0.1</v>
      </c>
      <c r="H13" s="1">
        <f t="shared" si="1"/>
        <v>0.23333333333333336</v>
      </c>
      <c r="I13" s="1">
        <f t="shared" si="1"/>
        <v>0.23333333333333336</v>
      </c>
      <c r="M13" s="7">
        <v>10</v>
      </c>
      <c r="N13" s="12" t="s">
        <v>22</v>
      </c>
      <c r="O13" s="12"/>
      <c r="P13">
        <f t="shared" si="2"/>
        <v>0.2</v>
      </c>
      <c r="Q13" s="1">
        <f t="shared" si="3"/>
        <v>8.3954304000000007E-2</v>
      </c>
      <c r="R13" s="1">
        <f t="shared" si="0"/>
        <v>-4.3950078144000003E-2</v>
      </c>
      <c r="S13" s="1">
        <f t="shared" si="0"/>
        <v>0.10637872247654398</v>
      </c>
      <c r="T13" s="1">
        <f t="shared" si="0"/>
        <v>0.11035019478233496</v>
      </c>
    </row>
    <row r="14" spans="1:20" x14ac:dyDescent="0.25">
      <c r="A14" s="7">
        <v>11</v>
      </c>
      <c r="B14" s="12" t="s">
        <v>23</v>
      </c>
      <c r="C14" s="12"/>
      <c r="D14">
        <v>0</v>
      </c>
      <c r="E14">
        <v>0</v>
      </c>
      <c r="F14">
        <v>0</v>
      </c>
      <c r="G14">
        <v>0</v>
      </c>
      <c r="H14" s="1">
        <f t="shared" si="1"/>
        <v>0</v>
      </c>
      <c r="I14" s="1">
        <f t="shared" si="1"/>
        <v>0</v>
      </c>
      <c r="M14" s="7">
        <v>11</v>
      </c>
      <c r="N14" s="12" t="s">
        <v>23</v>
      </c>
      <c r="O14" s="12"/>
      <c r="P14">
        <f t="shared" si="2"/>
        <v>0</v>
      </c>
      <c r="Q14" s="1">
        <f t="shared" si="3"/>
        <v>0</v>
      </c>
      <c r="R14" s="1">
        <f t="shared" si="0"/>
        <v>0</v>
      </c>
      <c r="S14" s="1">
        <f t="shared" si="0"/>
        <v>0</v>
      </c>
      <c r="T14" s="1">
        <f t="shared" si="0"/>
        <v>0</v>
      </c>
    </row>
    <row r="15" spans="1:20" x14ac:dyDescent="0.25">
      <c r="A15" s="7"/>
      <c r="B15" s="7" t="s">
        <v>24</v>
      </c>
      <c r="C15" s="7" t="s">
        <v>2</v>
      </c>
      <c r="D15" s="10" t="s">
        <v>3</v>
      </c>
      <c r="E15" s="10" t="s">
        <v>25</v>
      </c>
      <c r="F15" s="10" t="s">
        <v>25</v>
      </c>
      <c r="G15" s="10" t="s">
        <v>25</v>
      </c>
      <c r="H15" s="10" t="s">
        <v>25</v>
      </c>
      <c r="I15" s="10" t="s">
        <v>25</v>
      </c>
      <c r="M15" s="7"/>
      <c r="N15" s="7" t="s">
        <v>24</v>
      </c>
      <c r="O15" s="7" t="s">
        <v>2</v>
      </c>
      <c r="P15" s="27" t="s">
        <v>3</v>
      </c>
      <c r="Q15" s="27" t="s">
        <v>25</v>
      </c>
      <c r="R15" s="27" t="s">
        <v>25</v>
      </c>
      <c r="S15" s="27" t="s">
        <v>25</v>
      </c>
      <c r="T15" s="27" t="s">
        <v>25</v>
      </c>
    </row>
    <row r="16" spans="1:20" x14ac:dyDescent="0.25">
      <c r="A16" s="7">
        <v>12</v>
      </c>
      <c r="B16" s="11" t="s">
        <v>26</v>
      </c>
      <c r="C16" s="11" t="s">
        <v>27</v>
      </c>
      <c r="D16">
        <v>5.3</v>
      </c>
      <c r="E16">
        <v>13.2</v>
      </c>
      <c r="F16">
        <v>13.1</v>
      </c>
      <c r="G16">
        <v>12.7</v>
      </c>
      <c r="H16" s="1">
        <f t="shared" si="1"/>
        <v>13</v>
      </c>
      <c r="I16" s="1">
        <f t="shared" si="1"/>
        <v>13</v>
      </c>
      <c r="M16" s="7">
        <v>12</v>
      </c>
      <c r="N16" s="11" t="s">
        <v>26</v>
      </c>
      <c r="O16" s="11" t="s">
        <v>27</v>
      </c>
      <c r="P16">
        <f t="shared" si="2"/>
        <v>5.3</v>
      </c>
      <c r="Q16" s="1">
        <f>F16/100*Q$37/1000</f>
        <v>5.4990069120000005</v>
      </c>
      <c r="R16" s="1">
        <f t="shared" ref="R16:T31" si="4">G16/100*R$37/1000</f>
        <v>5.5816599242880001</v>
      </c>
      <c r="S16" s="1">
        <f t="shared" si="4"/>
        <v>5.9268145379788795</v>
      </c>
      <c r="T16" s="1">
        <f t="shared" si="4"/>
        <v>6.1480822807300903</v>
      </c>
    </row>
    <row r="17" spans="1:20" x14ac:dyDescent="0.25">
      <c r="A17" s="7">
        <v>13</v>
      </c>
      <c r="B17" s="11" t="s">
        <v>28</v>
      </c>
      <c r="C17" s="11" t="s">
        <v>29</v>
      </c>
      <c r="D17">
        <v>2.6</v>
      </c>
      <c r="E17">
        <v>6.4</v>
      </c>
      <c r="F17">
        <v>6.6</v>
      </c>
      <c r="G17">
        <v>6.2</v>
      </c>
      <c r="H17" s="1">
        <f t="shared" si="1"/>
        <v>6.3999999999999995</v>
      </c>
      <c r="I17" s="1">
        <f t="shared" si="1"/>
        <v>6.3999999999999995</v>
      </c>
      <c r="M17" s="7">
        <v>13</v>
      </c>
      <c r="N17" s="11" t="s">
        <v>28</v>
      </c>
      <c r="O17" s="11" t="s">
        <v>29</v>
      </c>
      <c r="P17">
        <f t="shared" si="2"/>
        <v>2.6</v>
      </c>
      <c r="Q17" s="1">
        <f t="shared" ref="Q17:Q33" si="5">F17/100*Q$37/1000</f>
        <v>2.7704920319999999</v>
      </c>
      <c r="R17" s="1">
        <f t="shared" si="4"/>
        <v>2.724904844928</v>
      </c>
      <c r="S17" s="1">
        <f t="shared" si="4"/>
        <v>2.9178163879280636</v>
      </c>
      <c r="T17" s="1">
        <f t="shared" si="4"/>
        <v>3.0267481997440444</v>
      </c>
    </row>
    <row r="18" spans="1:20" x14ac:dyDescent="0.25">
      <c r="A18" s="7">
        <v>14</v>
      </c>
      <c r="B18" s="11" t="s">
        <v>30</v>
      </c>
      <c r="C18" s="11" t="s">
        <v>31</v>
      </c>
      <c r="D18">
        <v>0.4</v>
      </c>
      <c r="E18">
        <v>1.1000000000000001</v>
      </c>
      <c r="F18">
        <v>1.2</v>
      </c>
      <c r="G18">
        <v>1.4</v>
      </c>
      <c r="H18" s="1">
        <f t="shared" si="1"/>
        <v>1.2333333333333332</v>
      </c>
      <c r="I18" s="1">
        <f t="shared" si="1"/>
        <v>1.2333333333333332</v>
      </c>
      <c r="M18" s="7">
        <v>14</v>
      </c>
      <c r="N18" s="11" t="s">
        <v>30</v>
      </c>
      <c r="O18" s="11" t="s">
        <v>31</v>
      </c>
      <c r="P18">
        <f t="shared" si="2"/>
        <v>0.4</v>
      </c>
      <c r="Q18" s="1">
        <f t="shared" si="5"/>
        <v>0.5037258240000001</v>
      </c>
      <c r="R18" s="1">
        <f t="shared" si="4"/>
        <v>0.61530109401599997</v>
      </c>
      <c r="S18" s="1">
        <f t="shared" si="4"/>
        <v>0.56228753309030377</v>
      </c>
      <c r="T18" s="1">
        <f t="shared" si="4"/>
        <v>0.58327960099234177</v>
      </c>
    </row>
    <row r="19" spans="1:20" x14ac:dyDescent="0.25">
      <c r="A19" s="7">
        <v>15</v>
      </c>
      <c r="B19" s="11" t="s">
        <v>32</v>
      </c>
      <c r="C19" s="11" t="s">
        <v>33</v>
      </c>
      <c r="D19">
        <v>5.4</v>
      </c>
      <c r="E19">
        <v>13.3</v>
      </c>
      <c r="F19">
        <v>13.5</v>
      </c>
      <c r="G19">
        <v>13.8</v>
      </c>
      <c r="H19" s="1">
        <f t="shared" si="1"/>
        <v>13.533333333333333</v>
      </c>
      <c r="I19" s="1">
        <f t="shared" si="1"/>
        <v>13.533333333333333</v>
      </c>
      <c r="M19" s="7">
        <v>15</v>
      </c>
      <c r="N19" s="11" t="s">
        <v>32</v>
      </c>
      <c r="O19" s="11" t="s">
        <v>33</v>
      </c>
      <c r="P19">
        <f t="shared" si="2"/>
        <v>5.4</v>
      </c>
      <c r="Q19" s="1">
        <f t="shared" si="5"/>
        <v>5.6669155200000008</v>
      </c>
      <c r="R19" s="1">
        <f t="shared" si="4"/>
        <v>6.065110783872</v>
      </c>
      <c r="S19" s="1">
        <f t="shared" si="4"/>
        <v>6.1699659036395502</v>
      </c>
      <c r="T19" s="1">
        <f t="shared" si="4"/>
        <v>6.4003112973754268</v>
      </c>
    </row>
    <row r="20" spans="1:20" x14ac:dyDescent="0.25">
      <c r="A20" s="7">
        <v>16</v>
      </c>
      <c r="B20" s="11" t="s">
        <v>34</v>
      </c>
      <c r="C20" s="11" t="s">
        <v>35</v>
      </c>
      <c r="D20">
        <v>0.7</v>
      </c>
      <c r="E20">
        <v>1.7</v>
      </c>
      <c r="F20">
        <v>1.9</v>
      </c>
      <c r="G20">
        <v>1.8</v>
      </c>
      <c r="H20" s="1">
        <f t="shared" si="1"/>
        <v>1.7999999999999998</v>
      </c>
      <c r="I20" s="1">
        <f t="shared" si="1"/>
        <v>1.7999999999999998</v>
      </c>
      <c r="M20" s="7">
        <v>16</v>
      </c>
      <c r="N20" s="11" t="s">
        <v>34</v>
      </c>
      <c r="O20" s="11" t="s">
        <v>35</v>
      </c>
      <c r="P20">
        <f t="shared" si="2"/>
        <v>0.7</v>
      </c>
      <c r="Q20" s="1">
        <f t="shared" si="5"/>
        <v>0.79756588799999995</v>
      </c>
      <c r="R20" s="1">
        <f t="shared" si="4"/>
        <v>0.79110140659200012</v>
      </c>
      <c r="S20" s="1">
        <f t="shared" si="4"/>
        <v>0.82063585910476777</v>
      </c>
      <c r="T20" s="1">
        <f t="shared" si="4"/>
        <v>0.85127293117801239</v>
      </c>
    </row>
    <row r="21" spans="1:20" x14ac:dyDescent="0.25">
      <c r="A21" s="7">
        <v>17</v>
      </c>
      <c r="B21" s="11" t="s">
        <v>36</v>
      </c>
      <c r="C21" s="11" t="s">
        <v>37</v>
      </c>
      <c r="D21">
        <v>0.3</v>
      </c>
      <c r="E21">
        <v>0.7</v>
      </c>
      <c r="F21">
        <v>0.8</v>
      </c>
      <c r="G21">
        <v>0.8</v>
      </c>
      <c r="H21" s="1">
        <f t="shared" ref="H21:I32" si="6">AVERAGE($E21:$G21)</f>
        <v>0.76666666666666661</v>
      </c>
      <c r="I21" s="1">
        <f t="shared" si="6"/>
        <v>0.76666666666666661</v>
      </c>
      <c r="M21" s="7">
        <v>17</v>
      </c>
      <c r="N21" s="11" t="s">
        <v>36</v>
      </c>
      <c r="O21" s="11" t="s">
        <v>37</v>
      </c>
      <c r="P21">
        <f t="shared" si="2"/>
        <v>0.3</v>
      </c>
      <c r="Q21" s="1">
        <f t="shared" si="5"/>
        <v>0.33581721600000003</v>
      </c>
      <c r="R21" s="1">
        <f t="shared" si="4"/>
        <v>0.35160062515200002</v>
      </c>
      <c r="S21" s="1">
        <f t="shared" si="4"/>
        <v>0.34953008813721592</v>
      </c>
      <c r="T21" s="1">
        <f t="shared" si="4"/>
        <v>0.36257921142767197</v>
      </c>
    </row>
    <row r="22" spans="1:20" x14ac:dyDescent="0.25">
      <c r="A22" s="7">
        <v>18</v>
      </c>
      <c r="B22" s="11" t="s">
        <v>38</v>
      </c>
      <c r="C22" s="11" t="s">
        <v>39</v>
      </c>
      <c r="D22">
        <v>1.1000000000000001</v>
      </c>
      <c r="E22">
        <v>2.6</v>
      </c>
      <c r="F22">
        <v>3.5</v>
      </c>
      <c r="G22">
        <v>3.4</v>
      </c>
      <c r="H22" s="1">
        <f t="shared" si="6"/>
        <v>3.1666666666666665</v>
      </c>
      <c r="I22" s="1">
        <f t="shared" si="6"/>
        <v>3.1666666666666665</v>
      </c>
      <c r="M22" s="7">
        <v>18</v>
      </c>
      <c r="N22" s="11" t="s">
        <v>38</v>
      </c>
      <c r="O22" s="11" t="s">
        <v>39</v>
      </c>
      <c r="P22">
        <f t="shared" si="2"/>
        <v>1.1000000000000001</v>
      </c>
      <c r="Q22" s="1">
        <f t="shared" si="5"/>
        <v>1.4692003200000001</v>
      </c>
      <c r="R22" s="1">
        <f t="shared" si="4"/>
        <v>1.4943026568960001</v>
      </c>
      <c r="S22" s="1">
        <f t="shared" si="4"/>
        <v>1.4437112336102396</v>
      </c>
      <c r="T22" s="1">
        <f t="shared" si="4"/>
        <v>1.4976097863316884</v>
      </c>
    </row>
    <row r="23" spans="1:20" x14ac:dyDescent="0.25">
      <c r="A23" s="7">
        <v>19</v>
      </c>
      <c r="B23" s="11" t="s">
        <v>40</v>
      </c>
      <c r="C23" s="11" t="s">
        <v>41</v>
      </c>
      <c r="D23">
        <v>2.2999999999999998</v>
      </c>
      <c r="E23">
        <v>5.7</v>
      </c>
      <c r="F23">
        <v>6.4</v>
      </c>
      <c r="G23">
        <v>6.3</v>
      </c>
      <c r="H23" s="1">
        <f t="shared" si="6"/>
        <v>6.1333333333333337</v>
      </c>
      <c r="I23" s="1">
        <f t="shared" si="6"/>
        <v>6.1333333333333337</v>
      </c>
      <c r="M23" s="7">
        <v>19</v>
      </c>
      <c r="N23" s="11" t="s">
        <v>40</v>
      </c>
      <c r="O23" s="11" t="s">
        <v>41</v>
      </c>
      <c r="P23">
        <f t="shared" si="2"/>
        <v>2.2999999999999998</v>
      </c>
      <c r="Q23" s="1">
        <f t="shared" si="5"/>
        <v>2.6865377280000002</v>
      </c>
      <c r="R23" s="1">
        <f t="shared" si="4"/>
        <v>2.7688549230719999</v>
      </c>
      <c r="S23" s="1">
        <f t="shared" si="4"/>
        <v>2.7962407050977278</v>
      </c>
      <c r="T23" s="1">
        <f t="shared" si="4"/>
        <v>2.9006336914213762</v>
      </c>
    </row>
    <row r="24" spans="1:20" x14ac:dyDescent="0.25">
      <c r="A24" s="7">
        <v>20</v>
      </c>
      <c r="B24" s="11" t="s">
        <v>42</v>
      </c>
      <c r="C24" s="11"/>
      <c r="D24">
        <v>2</v>
      </c>
      <c r="E24">
        <v>4.9000000000000004</v>
      </c>
      <c r="F24">
        <v>4.7</v>
      </c>
      <c r="G24">
        <v>5</v>
      </c>
      <c r="H24" s="1">
        <f t="shared" si="6"/>
        <v>4.8666666666666671</v>
      </c>
      <c r="I24" s="1">
        <f t="shared" si="6"/>
        <v>4.8666666666666671</v>
      </c>
      <c r="M24" s="7">
        <v>20</v>
      </c>
      <c r="N24" s="11" t="s">
        <v>42</v>
      </c>
      <c r="O24" s="11"/>
      <c r="P24">
        <f t="shared" si="2"/>
        <v>2</v>
      </c>
      <c r="Q24" s="1">
        <f t="shared" si="5"/>
        <v>1.9729261440000001</v>
      </c>
      <c r="R24" s="1">
        <f t="shared" si="4"/>
        <v>2.1975039071999998</v>
      </c>
      <c r="S24" s="1">
        <f t="shared" si="4"/>
        <v>2.2187562116536319</v>
      </c>
      <c r="T24" s="1">
        <f t="shared" si="4"/>
        <v>2.3015897768887008</v>
      </c>
    </row>
    <row r="25" spans="1:20" x14ac:dyDescent="0.25">
      <c r="A25" s="7">
        <v>21</v>
      </c>
      <c r="B25" s="11" t="s">
        <v>43</v>
      </c>
      <c r="C25" s="11" t="s">
        <v>44</v>
      </c>
      <c r="D25">
        <v>0.1</v>
      </c>
      <c r="E25">
        <v>0.3</v>
      </c>
      <c r="F25">
        <v>0.3</v>
      </c>
      <c r="G25">
        <v>0.5</v>
      </c>
      <c r="H25" s="1">
        <f t="shared" si="6"/>
        <v>0.3666666666666667</v>
      </c>
      <c r="I25" s="1">
        <f t="shared" si="6"/>
        <v>0.3666666666666667</v>
      </c>
      <c r="M25" s="7">
        <v>21</v>
      </c>
      <c r="N25" s="11" t="s">
        <v>43</v>
      </c>
      <c r="O25" s="11" t="s">
        <v>44</v>
      </c>
      <c r="P25">
        <f t="shared" si="2"/>
        <v>0.1</v>
      </c>
      <c r="Q25" s="1">
        <f t="shared" si="5"/>
        <v>0.12593145600000002</v>
      </c>
      <c r="R25" s="1">
        <f t="shared" si="4"/>
        <v>0.21975039072000002</v>
      </c>
      <c r="S25" s="1">
        <f t="shared" si="4"/>
        <v>0.167166563891712</v>
      </c>
      <c r="T25" s="1">
        <f t="shared" si="4"/>
        <v>0.17340744894366925</v>
      </c>
    </row>
    <row r="26" spans="1:20" x14ac:dyDescent="0.25">
      <c r="A26" s="7">
        <v>22</v>
      </c>
      <c r="B26" s="11" t="s">
        <v>45</v>
      </c>
      <c r="C26" s="11" t="s">
        <v>46</v>
      </c>
      <c r="D26">
        <v>0.2</v>
      </c>
      <c r="E26">
        <v>0.6</v>
      </c>
      <c r="F26">
        <v>0.2</v>
      </c>
      <c r="G26">
        <v>0.2</v>
      </c>
      <c r="H26" s="1">
        <f t="shared" si="6"/>
        <v>0.33333333333333331</v>
      </c>
      <c r="I26" s="1">
        <f t="shared" si="6"/>
        <v>0.33333333333333331</v>
      </c>
      <c r="M26" s="7">
        <v>22</v>
      </c>
      <c r="N26" s="11" t="s">
        <v>45</v>
      </c>
      <c r="O26" s="11" t="s">
        <v>46</v>
      </c>
      <c r="P26">
        <f t="shared" si="2"/>
        <v>0.2</v>
      </c>
      <c r="Q26" s="1">
        <f t="shared" si="5"/>
        <v>8.3954304000000007E-2</v>
      </c>
      <c r="R26" s="1">
        <f t="shared" si="4"/>
        <v>8.7900156288000006E-2</v>
      </c>
      <c r="S26" s="1">
        <f t="shared" si="4"/>
        <v>0.15196960353791997</v>
      </c>
      <c r="T26" s="1">
        <f t="shared" si="4"/>
        <v>0.15764313540333563</v>
      </c>
    </row>
    <row r="27" spans="1:20" x14ac:dyDescent="0.25">
      <c r="A27" s="7">
        <v>23</v>
      </c>
      <c r="B27" s="11" t="s">
        <v>47</v>
      </c>
      <c r="C27" s="11" t="s">
        <v>48</v>
      </c>
      <c r="D27" s="13">
        <v>18.399999999999999</v>
      </c>
      <c r="E27" s="13">
        <v>45.7</v>
      </c>
      <c r="F27" s="13">
        <v>47.5</v>
      </c>
      <c r="G27" s="13">
        <v>47</v>
      </c>
      <c r="H27" s="12">
        <f>H16+H17+H18+H19+H20+H21+H22+H23+H25+H26</f>
        <v>46.733333333333327</v>
      </c>
      <c r="I27" s="12">
        <f>I16+I17+I18+I19+I20+I21+I22+I23+I25+I26</f>
        <v>46.733333333333327</v>
      </c>
      <c r="M27" s="7">
        <v>23</v>
      </c>
      <c r="N27" s="11" t="s">
        <v>47</v>
      </c>
      <c r="O27" s="11" t="s">
        <v>48</v>
      </c>
      <c r="P27" s="13">
        <f t="shared" si="2"/>
        <v>18.399999999999999</v>
      </c>
      <c r="Q27" s="12">
        <f t="shared" si="5"/>
        <v>19.939147200000001</v>
      </c>
      <c r="R27" s="12">
        <f t="shared" si="4"/>
        <v>20.656536727679999</v>
      </c>
      <c r="S27" s="12">
        <f t="shared" si="4"/>
        <v>21.306138416016378</v>
      </c>
      <c r="T27" s="12">
        <f t="shared" si="4"/>
        <v>22.101567583547656</v>
      </c>
    </row>
    <row r="28" spans="1:20" x14ac:dyDescent="0.25">
      <c r="A28" s="7">
        <v>24</v>
      </c>
      <c r="B28" s="11" t="s">
        <v>49</v>
      </c>
      <c r="C28" s="11" t="s">
        <v>20</v>
      </c>
      <c r="D28">
        <v>0.8</v>
      </c>
      <c r="E28">
        <v>2</v>
      </c>
      <c r="F28">
        <v>2.6</v>
      </c>
      <c r="G28">
        <v>2</v>
      </c>
      <c r="H28" s="1">
        <f t="shared" si="6"/>
        <v>2.1999999999999997</v>
      </c>
      <c r="I28" s="1">
        <f t="shared" si="6"/>
        <v>2.1999999999999997</v>
      </c>
      <c r="M28" s="7">
        <v>24</v>
      </c>
      <c r="N28" s="11" t="s">
        <v>49</v>
      </c>
      <c r="O28" s="11" t="s">
        <v>20</v>
      </c>
      <c r="P28">
        <f t="shared" si="2"/>
        <v>0.8</v>
      </c>
      <c r="Q28" s="1">
        <f t="shared" si="5"/>
        <v>1.0914059520000001</v>
      </c>
      <c r="R28" s="1">
        <f t="shared" si="4"/>
        <v>0.87900156288000009</v>
      </c>
      <c r="S28" s="1">
        <f t="shared" si="4"/>
        <v>1.0029993833502717</v>
      </c>
      <c r="T28" s="1">
        <f t="shared" si="4"/>
        <v>1.0404446936620153</v>
      </c>
    </row>
    <row r="29" spans="1:20" x14ac:dyDescent="0.25">
      <c r="A29" s="7">
        <v>25</v>
      </c>
      <c r="B29" s="11" t="s">
        <v>50</v>
      </c>
      <c r="C29" s="11"/>
      <c r="D29" s="13">
        <v>17.600000000000001</v>
      </c>
      <c r="E29" s="13">
        <v>43.7</v>
      </c>
      <c r="F29" s="13">
        <v>44.9</v>
      </c>
      <c r="G29" s="13">
        <v>45</v>
      </c>
      <c r="H29" s="12">
        <f>H27-H28</f>
        <v>44.533333333333324</v>
      </c>
      <c r="I29" s="12">
        <f>I27-I28</f>
        <v>44.533333333333324</v>
      </c>
      <c r="M29" s="7">
        <v>25</v>
      </c>
      <c r="N29" s="11" t="s">
        <v>50</v>
      </c>
      <c r="O29" s="11"/>
      <c r="P29" s="13">
        <f t="shared" si="2"/>
        <v>17.600000000000001</v>
      </c>
      <c r="Q29" s="12">
        <f t="shared" si="5"/>
        <v>18.847741248000002</v>
      </c>
      <c r="R29" s="12">
        <f t="shared" si="4"/>
        <v>19.7775351648</v>
      </c>
      <c r="S29" s="12">
        <f t="shared" si="4"/>
        <v>20.303139032666106</v>
      </c>
      <c r="T29" s="12">
        <f t="shared" si="4"/>
        <v>21.061122889885638</v>
      </c>
    </row>
    <row r="30" spans="1:20" x14ac:dyDescent="0.25">
      <c r="A30" s="7">
        <v>26</v>
      </c>
      <c r="B30" s="11" t="s">
        <v>51</v>
      </c>
      <c r="C30" s="11"/>
      <c r="D30">
        <v>0.1</v>
      </c>
      <c r="E30">
        <v>0.3</v>
      </c>
      <c r="F30">
        <v>0.5</v>
      </c>
      <c r="G30">
        <v>0.3</v>
      </c>
      <c r="H30" s="1">
        <f t="shared" si="6"/>
        <v>0.3666666666666667</v>
      </c>
      <c r="I30" s="1">
        <f t="shared" si="6"/>
        <v>0.3666666666666667</v>
      </c>
      <c r="M30" s="7">
        <v>26</v>
      </c>
      <c r="N30" s="11" t="s">
        <v>51</v>
      </c>
      <c r="O30" s="11"/>
      <c r="P30">
        <f t="shared" si="2"/>
        <v>0.1</v>
      </c>
      <c r="Q30" s="1">
        <f t="shared" si="5"/>
        <v>0.20988576</v>
      </c>
      <c r="R30" s="1">
        <f t="shared" si="4"/>
        <v>0.131850234432</v>
      </c>
      <c r="S30" s="1">
        <f t="shared" si="4"/>
        <v>0.167166563891712</v>
      </c>
      <c r="T30" s="1">
        <f t="shared" si="4"/>
        <v>0.17340744894366925</v>
      </c>
    </row>
    <row r="31" spans="1:20" x14ac:dyDescent="0.25">
      <c r="A31" s="7">
        <v>27</v>
      </c>
      <c r="B31" s="11" t="s">
        <v>52</v>
      </c>
      <c r="C31" s="11"/>
      <c r="D31">
        <v>0.01</v>
      </c>
      <c r="E31">
        <v>0.03</v>
      </c>
      <c r="F31">
        <v>0.04</v>
      </c>
      <c r="G31">
        <v>0.02</v>
      </c>
      <c r="H31" s="1">
        <f t="shared" si="6"/>
        <v>3.0000000000000002E-2</v>
      </c>
      <c r="I31" s="1">
        <f t="shared" si="6"/>
        <v>3.0000000000000002E-2</v>
      </c>
      <c r="M31" s="7">
        <v>27</v>
      </c>
      <c r="N31" s="11" t="s">
        <v>52</v>
      </c>
      <c r="O31" s="11"/>
      <c r="P31">
        <f t="shared" si="2"/>
        <v>0.01</v>
      </c>
      <c r="Q31" s="1">
        <f t="shared" si="5"/>
        <v>1.6790860800000001E-2</v>
      </c>
      <c r="R31" s="1">
        <f t="shared" si="4"/>
        <v>8.7900156288000016E-3</v>
      </c>
      <c r="S31" s="1">
        <f t="shared" si="4"/>
        <v>1.3677264318412799E-2</v>
      </c>
      <c r="T31" s="1">
        <f t="shared" si="4"/>
        <v>1.4187882186300209E-2</v>
      </c>
    </row>
    <row r="32" spans="1:20" x14ac:dyDescent="0.25">
      <c r="A32" s="7">
        <v>28</v>
      </c>
      <c r="B32" s="11" t="s">
        <v>53</v>
      </c>
      <c r="C32" s="11"/>
      <c r="D32">
        <v>0</v>
      </c>
      <c r="E32">
        <v>0</v>
      </c>
      <c r="F32">
        <v>0</v>
      </c>
      <c r="G32">
        <v>0</v>
      </c>
      <c r="H32" s="1">
        <f t="shared" si="6"/>
        <v>0</v>
      </c>
      <c r="I32" s="1">
        <f t="shared" si="6"/>
        <v>0</v>
      </c>
      <c r="M32" s="7">
        <v>28</v>
      </c>
      <c r="N32" s="11" t="s">
        <v>53</v>
      </c>
      <c r="O32" s="11"/>
      <c r="P32">
        <f t="shared" si="2"/>
        <v>0</v>
      </c>
      <c r="Q32" s="1">
        <f t="shared" si="5"/>
        <v>0</v>
      </c>
      <c r="R32" s="1">
        <f t="shared" ref="R32:R33" si="7">G32/100*R$37/1000</f>
        <v>0</v>
      </c>
      <c r="S32" s="1">
        <f t="shared" ref="S32:S33" si="8">H32/100*S$37/1000</f>
        <v>0</v>
      </c>
      <c r="T32" s="1">
        <f t="shared" ref="T32:T33" si="9">I32/100*T$37/1000</f>
        <v>0</v>
      </c>
    </row>
    <row r="33" spans="1:20" x14ac:dyDescent="0.25">
      <c r="A33" s="7">
        <v>29</v>
      </c>
      <c r="B33" s="11" t="s">
        <v>54</v>
      </c>
      <c r="C33" s="11"/>
      <c r="D33" s="13">
        <v>17</v>
      </c>
      <c r="E33" s="13">
        <v>42.3</v>
      </c>
      <c r="F33" s="13">
        <v>43.2</v>
      </c>
      <c r="G33" s="13">
        <v>43.2</v>
      </c>
      <c r="H33" s="12">
        <f>H29-H30-H31-H32-H18</f>
        <v>42.903333333333322</v>
      </c>
      <c r="I33" s="12">
        <f>I29-I30-I31-I32-I18</f>
        <v>42.903333333333322</v>
      </c>
      <c r="M33" s="7">
        <v>29</v>
      </c>
      <c r="N33" s="11" t="s">
        <v>54</v>
      </c>
      <c r="O33" s="11"/>
      <c r="P33" s="13">
        <f t="shared" si="2"/>
        <v>17</v>
      </c>
      <c r="Q33" s="12">
        <f t="shared" si="5"/>
        <v>18.134129664000003</v>
      </c>
      <c r="R33" s="12">
        <f t="shared" si="7"/>
        <v>18.986433758208001</v>
      </c>
      <c r="S33" s="12">
        <f t="shared" si="8"/>
        <v>19.560007671365675</v>
      </c>
      <c r="T33" s="12">
        <f t="shared" si="9"/>
        <v>20.290247957763324</v>
      </c>
    </row>
    <row r="34" spans="1:20" x14ac:dyDescent="0.25">
      <c r="A34" s="7"/>
      <c r="B34" s="7" t="s">
        <v>55</v>
      </c>
      <c r="C34" s="7"/>
      <c r="D34" s="27"/>
      <c r="E34" s="27"/>
      <c r="F34" s="27" t="s">
        <v>56</v>
      </c>
      <c r="G34" s="27" t="s">
        <v>56</v>
      </c>
      <c r="H34" s="27" t="s">
        <v>56</v>
      </c>
      <c r="I34" s="27" t="s">
        <v>56</v>
      </c>
    </row>
    <row r="35" spans="1:20" x14ac:dyDescent="0.25">
      <c r="A35" s="7">
        <v>30</v>
      </c>
      <c r="B35" s="11" t="s">
        <v>57</v>
      </c>
      <c r="C35" s="11" t="s">
        <v>58</v>
      </c>
      <c r="D35" s="20"/>
      <c r="F35">
        <v>6.2</v>
      </c>
      <c r="G35">
        <v>5</v>
      </c>
      <c r="H35" s="1">
        <f>(((S33-S13)/R33)-1)*100</f>
        <v>2.4606790123456124</v>
      </c>
      <c r="I35" s="1">
        <f>(((T33-T13)/S33)-1)*100</f>
        <v>3.1691710045839372</v>
      </c>
    </row>
    <row r="36" spans="1:20" x14ac:dyDescent="0.25">
      <c r="A36" s="7"/>
      <c r="B36" s="7" t="s">
        <v>59</v>
      </c>
      <c r="C36" s="7"/>
      <c r="D36" s="27" t="s">
        <v>3</v>
      </c>
      <c r="E36" s="27" t="s">
        <v>25</v>
      </c>
      <c r="F36" s="27" t="s">
        <v>25</v>
      </c>
      <c r="G36" s="27" t="s">
        <v>25</v>
      </c>
      <c r="H36" s="27" t="s">
        <v>25</v>
      </c>
      <c r="I36" s="27" t="s">
        <v>25</v>
      </c>
    </row>
    <row r="37" spans="1:20" x14ac:dyDescent="0.25">
      <c r="A37" s="7">
        <v>31</v>
      </c>
      <c r="B37" s="11" t="s">
        <v>60</v>
      </c>
      <c r="C37" s="11" t="s">
        <v>61</v>
      </c>
      <c r="D37">
        <v>-0.7</v>
      </c>
      <c r="E37">
        <v>-1.8</v>
      </c>
      <c r="F37">
        <v>-2.9</v>
      </c>
      <c r="G37">
        <v>-3.3</v>
      </c>
      <c r="H37" s="1">
        <f>H10-H27</f>
        <v>-2.7333333333333343</v>
      </c>
      <c r="I37" s="1">
        <f>I10-I27</f>
        <v>-2.7333333333333343</v>
      </c>
      <c r="Q37">
        <f>D64*(1+F64/100)</f>
        <v>41977.152000000002</v>
      </c>
      <c r="R37">
        <f>Q37*(1+G64/100)</f>
        <v>43950.078143999999</v>
      </c>
      <c r="S37">
        <f>R37*(1+H64/100)</f>
        <v>45590.881061375992</v>
      </c>
      <c r="T37">
        <f>S37*(1+I64/100)</f>
        <v>47292.940621000693</v>
      </c>
    </row>
    <row r="38" spans="1:20" x14ac:dyDescent="0.25">
      <c r="A38" s="7">
        <v>32</v>
      </c>
      <c r="B38" s="11" t="s">
        <v>62</v>
      </c>
      <c r="C38" s="11" t="s">
        <v>63</v>
      </c>
      <c r="D38" s="1">
        <v>-0.3</v>
      </c>
      <c r="E38" s="1">
        <v>-0.7</v>
      </c>
      <c r="F38" s="1">
        <v>-1.7</v>
      </c>
      <c r="G38" s="1">
        <v>-1.9</v>
      </c>
      <c r="H38" s="1">
        <f>H37+H18</f>
        <v>-1.5000000000000011</v>
      </c>
      <c r="I38" s="1">
        <f>I37+I18</f>
        <v>-1.5000000000000011</v>
      </c>
    </row>
    <row r="39" spans="1:20" x14ac:dyDescent="0.25">
      <c r="A39" s="7"/>
      <c r="B39" s="7" t="s">
        <v>64</v>
      </c>
      <c r="C39" s="7"/>
      <c r="D39" s="27"/>
      <c r="E39" s="27" t="s">
        <v>25</v>
      </c>
      <c r="F39" s="27" t="s">
        <v>25</v>
      </c>
      <c r="G39" s="27" t="s">
        <v>25</v>
      </c>
      <c r="H39" s="27" t="s">
        <v>25</v>
      </c>
      <c r="I39" s="27" t="s">
        <v>25</v>
      </c>
    </row>
    <row r="40" spans="1:20" x14ac:dyDescent="0.25">
      <c r="A40" s="7">
        <v>33</v>
      </c>
      <c r="B40" s="13" t="s">
        <v>65</v>
      </c>
      <c r="C40" s="13"/>
      <c r="D40" s="19"/>
      <c r="E40">
        <v>-1.5</v>
      </c>
      <c r="F40">
        <v>-2.4</v>
      </c>
      <c r="G40">
        <v>-3</v>
      </c>
      <c r="H40" s="1">
        <f t="shared" ref="H40:I41" si="10">AVERAGE($E40:$G40)</f>
        <v>-2.3000000000000003</v>
      </c>
      <c r="I40" s="1">
        <f t="shared" si="10"/>
        <v>-2.3000000000000003</v>
      </c>
    </row>
    <row r="41" spans="1:20" x14ac:dyDescent="0.25">
      <c r="A41" s="7">
        <v>34</v>
      </c>
      <c r="B41" s="13" t="s">
        <v>66</v>
      </c>
      <c r="C41" s="13"/>
      <c r="D41" s="19"/>
      <c r="E41">
        <v>-0.4</v>
      </c>
      <c r="F41">
        <v>-1.2</v>
      </c>
      <c r="G41">
        <v>-1.6</v>
      </c>
      <c r="H41" s="1">
        <f t="shared" si="10"/>
        <v>-1.0666666666666667</v>
      </c>
      <c r="I41" s="1">
        <f t="shared" si="10"/>
        <v>-1.0666666666666667</v>
      </c>
    </row>
    <row r="42" spans="1:20" x14ac:dyDescent="0.25">
      <c r="A42" s="7"/>
      <c r="B42" s="7" t="s">
        <v>67</v>
      </c>
      <c r="C42" s="7"/>
      <c r="D42" s="27" t="s">
        <v>3</v>
      </c>
      <c r="E42" s="27" t="s">
        <v>25</v>
      </c>
      <c r="F42" s="27" t="s">
        <v>25</v>
      </c>
      <c r="G42" s="27" t="s">
        <v>25</v>
      </c>
      <c r="H42" s="27" t="s">
        <v>25</v>
      </c>
      <c r="I42" s="27" t="s">
        <v>25</v>
      </c>
    </row>
    <row r="43" spans="1:20" x14ac:dyDescent="0.25">
      <c r="A43" s="7">
        <v>35</v>
      </c>
      <c r="B43" s="11" t="s">
        <v>68</v>
      </c>
      <c r="C43" s="11"/>
      <c r="D43">
        <v>18.8</v>
      </c>
      <c r="E43">
        <v>46.8</v>
      </c>
      <c r="F43">
        <v>48.9</v>
      </c>
      <c r="G43">
        <v>50.6</v>
      </c>
      <c r="H43" s="1">
        <f>G43-H37+H51</f>
        <v>54.366666666666667</v>
      </c>
      <c r="I43" s="1">
        <f>H43-I37+I51</f>
        <v>58.133333333333333</v>
      </c>
    </row>
    <row r="44" spans="1:20" x14ac:dyDescent="0.25">
      <c r="A44" s="7">
        <v>36</v>
      </c>
      <c r="B44" s="11" t="s">
        <v>69</v>
      </c>
      <c r="C44" s="11"/>
      <c r="D44">
        <v>1.2</v>
      </c>
      <c r="E44">
        <v>2.1</v>
      </c>
      <c r="F44">
        <v>2.1</v>
      </c>
      <c r="G44">
        <v>1.7</v>
      </c>
      <c r="H44" s="1">
        <f>H43-G43</f>
        <v>3.7666666666666657</v>
      </c>
      <c r="I44" s="1">
        <f>I43-H43</f>
        <v>3.7666666666666657</v>
      </c>
    </row>
    <row r="45" spans="1:20" x14ac:dyDescent="0.25">
      <c r="A45" s="7">
        <v>37</v>
      </c>
      <c r="B45" s="11" t="s">
        <v>70</v>
      </c>
      <c r="C45" s="11"/>
      <c r="D45" s="11"/>
      <c r="E45" s="16"/>
      <c r="F45" s="16"/>
      <c r="G45" s="16"/>
      <c r="H45" s="13"/>
      <c r="I45" s="13"/>
    </row>
    <row r="46" spans="1:20" x14ac:dyDescent="0.25">
      <c r="A46" s="7">
        <v>38</v>
      </c>
      <c r="B46" s="14" t="s">
        <v>71</v>
      </c>
      <c r="C46" s="11"/>
      <c r="D46" s="18"/>
      <c r="E46">
        <v>0.7</v>
      </c>
      <c r="F46">
        <v>1.7</v>
      </c>
      <c r="G46">
        <v>1.9</v>
      </c>
    </row>
    <row r="47" spans="1:20" x14ac:dyDescent="0.25">
      <c r="A47" s="7">
        <v>39</v>
      </c>
      <c r="B47" s="14" t="s">
        <v>72</v>
      </c>
      <c r="C47" s="11"/>
      <c r="D47" s="18"/>
      <c r="E47">
        <v>0.2</v>
      </c>
      <c r="F47">
        <v>-0.7</v>
      </c>
      <c r="G47">
        <v>-0.8</v>
      </c>
    </row>
    <row r="48" spans="1:20" x14ac:dyDescent="0.25">
      <c r="A48" s="7">
        <v>40</v>
      </c>
      <c r="B48" s="15" t="s">
        <v>73</v>
      </c>
      <c r="C48" s="11"/>
      <c r="D48" s="18"/>
      <c r="E48">
        <v>1.1000000000000001</v>
      </c>
      <c r="F48">
        <v>1.2</v>
      </c>
      <c r="G48">
        <v>1.4</v>
      </c>
    </row>
    <row r="49" spans="1:9" x14ac:dyDescent="0.25">
      <c r="A49" s="7">
        <v>41</v>
      </c>
      <c r="B49" s="15" t="s">
        <v>74</v>
      </c>
      <c r="C49" s="11"/>
      <c r="D49" s="18"/>
      <c r="E49">
        <v>0.2</v>
      </c>
      <c r="F49">
        <v>-0.5</v>
      </c>
      <c r="G49">
        <v>-1</v>
      </c>
    </row>
    <row r="50" spans="1:9" x14ac:dyDescent="0.25">
      <c r="A50" s="7">
        <v>42</v>
      </c>
      <c r="B50" s="15" t="s">
        <v>75</v>
      </c>
      <c r="C50" s="11"/>
      <c r="D50" s="18"/>
      <c r="E50">
        <v>-1.1000000000000001</v>
      </c>
      <c r="F50">
        <v>-1.5</v>
      </c>
      <c r="G50">
        <v>-1.2</v>
      </c>
    </row>
    <row r="51" spans="1:9" x14ac:dyDescent="0.25">
      <c r="A51" s="7">
        <v>43</v>
      </c>
      <c r="B51" s="14" t="s">
        <v>76</v>
      </c>
      <c r="C51" s="11"/>
      <c r="D51" s="18"/>
      <c r="E51">
        <v>1.3</v>
      </c>
      <c r="F51">
        <v>1.2</v>
      </c>
      <c r="G51">
        <v>0.6</v>
      </c>
      <c r="H51" s="1">
        <f t="shared" ref="H51:I51" si="11">AVERAGE($E51:$G51)</f>
        <v>1.0333333333333334</v>
      </c>
      <c r="I51" s="1">
        <f t="shared" si="11"/>
        <v>1.0333333333333334</v>
      </c>
    </row>
    <row r="52" spans="1:9" x14ac:dyDescent="0.25">
      <c r="A52" s="7"/>
      <c r="B52" s="7"/>
      <c r="C52" s="7"/>
      <c r="D52" s="27"/>
      <c r="E52" s="27" t="s">
        <v>77</v>
      </c>
      <c r="F52" s="27" t="s">
        <v>77</v>
      </c>
      <c r="G52" s="27" t="s">
        <v>77</v>
      </c>
      <c r="H52" s="27" t="s">
        <v>77</v>
      </c>
      <c r="I52" s="27" t="s">
        <v>77</v>
      </c>
    </row>
    <row r="53" spans="1:9" x14ac:dyDescent="0.25">
      <c r="A53" s="7">
        <v>44</v>
      </c>
      <c r="B53" s="22" t="s">
        <v>78</v>
      </c>
      <c r="C53" s="22"/>
      <c r="D53" s="17"/>
      <c r="E53">
        <v>2.5</v>
      </c>
      <c r="F53">
        <v>2.8</v>
      </c>
      <c r="G53">
        <v>3</v>
      </c>
    </row>
    <row r="54" spans="1:9" x14ac:dyDescent="0.25">
      <c r="A54" s="7"/>
      <c r="B54" s="7"/>
      <c r="C54" s="7"/>
      <c r="D54" s="27" t="s">
        <v>3</v>
      </c>
      <c r="E54" s="27" t="s">
        <v>25</v>
      </c>
      <c r="F54" s="27" t="s">
        <v>25</v>
      </c>
      <c r="G54" s="27" t="s">
        <v>25</v>
      </c>
      <c r="H54" s="27" t="s">
        <v>25</v>
      </c>
      <c r="I54" s="27" t="s">
        <v>25</v>
      </c>
    </row>
    <row r="55" spans="1:9" x14ac:dyDescent="0.25">
      <c r="A55" s="7">
        <v>45</v>
      </c>
      <c r="B55" s="13" t="s">
        <v>79</v>
      </c>
      <c r="C55" s="13" t="s">
        <v>80</v>
      </c>
      <c r="D55">
        <v>1.2</v>
      </c>
      <c r="E55">
        <v>3</v>
      </c>
      <c r="F55">
        <v>3.3</v>
      </c>
      <c r="G55">
        <v>4.2</v>
      </c>
      <c r="H55" s="1">
        <f t="shared" ref="H55:I56" si="12">AVERAGE($E55:$G55)</f>
        <v>3.5</v>
      </c>
      <c r="I55" s="1">
        <f t="shared" si="12"/>
        <v>3.5</v>
      </c>
    </row>
    <row r="56" spans="1:9" x14ac:dyDescent="0.25">
      <c r="A56" s="7">
        <v>46</v>
      </c>
      <c r="B56" s="13" t="s">
        <v>81</v>
      </c>
      <c r="C56" s="13" t="s">
        <v>82</v>
      </c>
      <c r="D56">
        <v>0.3</v>
      </c>
      <c r="E56">
        <v>0.8</v>
      </c>
      <c r="F56">
        <v>1.4</v>
      </c>
      <c r="G56">
        <v>2.1</v>
      </c>
      <c r="H56" s="1">
        <f t="shared" si="12"/>
        <v>1.4333333333333336</v>
      </c>
      <c r="I56" s="1">
        <f t="shared" si="12"/>
        <v>1.4333333333333336</v>
      </c>
    </row>
    <row r="59" spans="1:9" ht="19.5" x14ac:dyDescent="0.3">
      <c r="A59" s="9" t="s">
        <v>83</v>
      </c>
    </row>
    <row r="60" spans="1:9" x14ac:dyDescent="0.25">
      <c r="A60" s="6"/>
      <c r="B60" s="6" t="s">
        <v>84</v>
      </c>
      <c r="C60" s="6" t="s">
        <v>2</v>
      </c>
      <c r="D60" s="6">
        <v>2024</v>
      </c>
      <c r="E60" s="6">
        <v>2024</v>
      </c>
      <c r="F60" s="6">
        <v>2025</v>
      </c>
      <c r="G60" s="6">
        <v>2026</v>
      </c>
      <c r="H60" s="6">
        <v>2027</v>
      </c>
      <c r="I60" s="6">
        <v>2028</v>
      </c>
    </row>
    <row r="61" spans="1:9" x14ac:dyDescent="0.25">
      <c r="A61" s="7"/>
      <c r="B61" s="7"/>
      <c r="C61" s="7"/>
      <c r="D61" s="8" t="s">
        <v>3</v>
      </c>
      <c r="E61" s="8" t="s">
        <v>56</v>
      </c>
      <c r="F61" s="8" t="s">
        <v>56</v>
      </c>
      <c r="G61" s="8" t="s">
        <v>56</v>
      </c>
      <c r="H61" s="8" t="s">
        <v>56</v>
      </c>
      <c r="I61" s="8" t="s">
        <v>56</v>
      </c>
    </row>
    <row r="62" spans="1:9" x14ac:dyDescent="0.25">
      <c r="A62" s="7">
        <v>1</v>
      </c>
      <c r="B62" s="11" t="s">
        <v>85</v>
      </c>
      <c r="C62" s="11" t="s">
        <v>86</v>
      </c>
      <c r="D62" s="20"/>
      <c r="E62">
        <v>-0.4</v>
      </c>
      <c r="F62">
        <v>1.1000000000000001</v>
      </c>
      <c r="G62">
        <v>2.1</v>
      </c>
      <c r="H62" s="1">
        <f t="shared" ref="H62:I64" si="13">AVERAGE($E62:$G62)</f>
        <v>0.93333333333333346</v>
      </c>
      <c r="I62" s="1">
        <f t="shared" si="13"/>
        <v>0.93333333333333346</v>
      </c>
    </row>
    <row r="63" spans="1:9" x14ac:dyDescent="0.25">
      <c r="A63" s="7">
        <v>2</v>
      </c>
      <c r="B63" s="11" t="s">
        <v>84</v>
      </c>
      <c r="C63" s="11"/>
      <c r="D63" s="20"/>
      <c r="E63">
        <v>2.6</v>
      </c>
      <c r="F63">
        <v>3.3</v>
      </c>
      <c r="G63">
        <v>2.5</v>
      </c>
      <c r="H63" s="1">
        <f t="shared" si="13"/>
        <v>2.8000000000000003</v>
      </c>
      <c r="I63" s="1">
        <f t="shared" si="13"/>
        <v>2.8000000000000003</v>
      </c>
    </row>
    <row r="64" spans="1:9" x14ac:dyDescent="0.25">
      <c r="A64" s="7">
        <v>3</v>
      </c>
      <c r="B64" s="11" t="s">
        <v>87</v>
      </c>
      <c r="C64" s="11" t="s">
        <v>86</v>
      </c>
      <c r="D64">
        <v>40208</v>
      </c>
      <c r="E64">
        <v>2.1</v>
      </c>
      <c r="F64">
        <v>4.4000000000000004</v>
      </c>
      <c r="G64">
        <v>4.7</v>
      </c>
      <c r="H64" s="1">
        <f t="shared" si="13"/>
        <v>3.7333333333333329</v>
      </c>
      <c r="I64" s="1">
        <f t="shared" si="13"/>
        <v>3.7333333333333329</v>
      </c>
    </row>
    <row r="65" spans="1:9" x14ac:dyDescent="0.25">
      <c r="A65" s="7"/>
      <c r="B65" s="7" t="s">
        <v>88</v>
      </c>
      <c r="C65" s="7"/>
      <c r="D65" s="8" t="s">
        <v>3</v>
      </c>
      <c r="E65" s="8" t="s">
        <v>56</v>
      </c>
      <c r="F65" s="8" t="s">
        <v>56</v>
      </c>
      <c r="G65" s="8" t="s">
        <v>56</v>
      </c>
      <c r="H65" s="8" t="s">
        <v>56</v>
      </c>
      <c r="I65" s="8" t="s">
        <v>56</v>
      </c>
    </row>
    <row r="66" spans="1:9" x14ac:dyDescent="0.25">
      <c r="A66" s="7">
        <v>4</v>
      </c>
      <c r="B66" s="11" t="s">
        <v>89</v>
      </c>
      <c r="C66" s="11" t="s">
        <v>90</v>
      </c>
      <c r="D66" s="20"/>
      <c r="E66">
        <v>0.5</v>
      </c>
      <c r="F66">
        <v>0.2</v>
      </c>
      <c r="G66">
        <v>1.9</v>
      </c>
    </row>
    <row r="67" spans="1:9" x14ac:dyDescent="0.25">
      <c r="A67" s="7">
        <v>5</v>
      </c>
      <c r="B67" s="11" t="s">
        <v>91</v>
      </c>
      <c r="C67" s="11" t="s">
        <v>90</v>
      </c>
      <c r="D67" s="20"/>
      <c r="E67">
        <v>7.6</v>
      </c>
      <c r="F67">
        <v>4.4000000000000004</v>
      </c>
      <c r="G67">
        <v>3</v>
      </c>
    </row>
    <row r="68" spans="1:9" x14ac:dyDescent="0.25">
      <c r="A68" s="7">
        <v>6</v>
      </c>
      <c r="B68" s="11" t="s">
        <v>40</v>
      </c>
      <c r="C68" s="11" t="s">
        <v>41</v>
      </c>
      <c r="D68" s="20"/>
      <c r="E68">
        <v>-6.7</v>
      </c>
      <c r="F68">
        <v>3.7</v>
      </c>
      <c r="G68">
        <v>4.5</v>
      </c>
    </row>
    <row r="69" spans="1:9" x14ac:dyDescent="0.25">
      <c r="A69" s="7">
        <v>7</v>
      </c>
      <c r="B69" s="11" t="s">
        <v>92</v>
      </c>
      <c r="C69" s="11" t="s">
        <v>93</v>
      </c>
      <c r="D69" s="20"/>
      <c r="E69" s="21"/>
      <c r="F69" s="21"/>
      <c r="G69" s="21"/>
    </row>
    <row r="70" spans="1:9" x14ac:dyDescent="0.25">
      <c r="A70" s="7">
        <v>8</v>
      </c>
      <c r="B70" s="11" t="s">
        <v>94</v>
      </c>
      <c r="C70" s="11" t="s">
        <v>95</v>
      </c>
      <c r="D70" s="20"/>
      <c r="E70">
        <v>-1.6</v>
      </c>
      <c r="F70">
        <v>1.9</v>
      </c>
      <c r="G70">
        <v>2.4</v>
      </c>
    </row>
    <row r="71" spans="1:9" x14ac:dyDescent="0.25">
      <c r="A71" s="7">
        <v>9</v>
      </c>
      <c r="B71" s="11" t="s">
        <v>96</v>
      </c>
      <c r="C71" s="11" t="s">
        <v>97</v>
      </c>
      <c r="D71" s="20"/>
      <c r="E71">
        <v>-2.2999999999999998</v>
      </c>
      <c r="F71">
        <v>3.2</v>
      </c>
      <c r="G71">
        <v>3.2</v>
      </c>
    </row>
    <row r="72" spans="1:9" x14ac:dyDescent="0.25">
      <c r="A72" s="7"/>
      <c r="B72" s="11" t="s">
        <v>98</v>
      </c>
      <c r="C72" s="11"/>
      <c r="D72" s="11"/>
      <c r="E72" s="11"/>
      <c r="F72" s="11"/>
      <c r="G72" s="11"/>
      <c r="H72" s="13"/>
      <c r="I72" s="13"/>
    </row>
    <row r="73" spans="1:9" x14ac:dyDescent="0.25">
      <c r="A73" s="7">
        <v>10</v>
      </c>
      <c r="B73" s="25" t="s">
        <v>99</v>
      </c>
      <c r="C73" s="11"/>
      <c r="D73" s="20"/>
      <c r="E73">
        <v>-1</v>
      </c>
      <c r="F73">
        <v>2</v>
      </c>
      <c r="G73">
        <v>2.8</v>
      </c>
    </row>
    <row r="74" spans="1:9" x14ac:dyDescent="0.25">
      <c r="A74" s="7">
        <v>11</v>
      </c>
      <c r="B74" s="25" t="s">
        <v>100</v>
      </c>
      <c r="C74" s="11" t="s">
        <v>93</v>
      </c>
      <c r="D74" s="20"/>
      <c r="E74">
        <v>-1.3</v>
      </c>
      <c r="F74">
        <v>0</v>
      </c>
      <c r="G74">
        <v>0</v>
      </c>
    </row>
    <row r="75" spans="1:9" x14ac:dyDescent="0.25">
      <c r="A75" s="7">
        <v>12</v>
      </c>
      <c r="B75" s="25" t="s">
        <v>101</v>
      </c>
      <c r="C75" s="11" t="s">
        <v>102</v>
      </c>
      <c r="D75" s="20"/>
      <c r="E75">
        <v>0.6</v>
      </c>
      <c r="F75">
        <v>-0.9</v>
      </c>
      <c r="G75">
        <v>-0.7</v>
      </c>
    </row>
    <row r="76" spans="1:9" x14ac:dyDescent="0.25">
      <c r="A76" s="7"/>
      <c r="B76" s="7" t="s">
        <v>103</v>
      </c>
      <c r="C76" s="7"/>
      <c r="D76" s="8"/>
      <c r="E76" s="8" t="s">
        <v>56</v>
      </c>
      <c r="F76" s="8" t="s">
        <v>56</v>
      </c>
      <c r="G76" s="8" t="s">
        <v>56</v>
      </c>
      <c r="H76" s="8" t="s">
        <v>56</v>
      </c>
      <c r="I76" s="8" t="s">
        <v>56</v>
      </c>
    </row>
    <row r="77" spans="1:9" x14ac:dyDescent="0.25">
      <c r="A77" s="7">
        <v>13</v>
      </c>
      <c r="B77" s="11" t="s">
        <v>104</v>
      </c>
      <c r="C77" s="11"/>
      <c r="D77" s="20"/>
      <c r="E77">
        <v>3.4</v>
      </c>
      <c r="F77">
        <v>3.5</v>
      </c>
      <c r="G77">
        <v>2.2999999999999998</v>
      </c>
    </row>
    <row r="78" spans="1:9" x14ac:dyDescent="0.25">
      <c r="A78" s="7">
        <v>14</v>
      </c>
      <c r="B78" s="14" t="s">
        <v>105</v>
      </c>
      <c r="C78" s="11"/>
      <c r="D78" s="20"/>
      <c r="E78">
        <v>1.3</v>
      </c>
      <c r="F78">
        <v>3.5</v>
      </c>
      <c r="G78">
        <v>2.2999999999999998</v>
      </c>
    </row>
    <row r="79" spans="1:9" x14ac:dyDescent="0.25">
      <c r="A79" s="7">
        <v>15</v>
      </c>
      <c r="B79" s="11" t="s">
        <v>106</v>
      </c>
      <c r="C79" s="11"/>
      <c r="D79" s="20"/>
      <c r="E79">
        <v>0.6</v>
      </c>
      <c r="F79">
        <v>4.3</v>
      </c>
      <c r="G79">
        <v>-1.2</v>
      </c>
    </row>
    <row r="80" spans="1:9" x14ac:dyDescent="0.25">
      <c r="A80" s="7">
        <v>16</v>
      </c>
      <c r="B80" s="11" t="s">
        <v>107</v>
      </c>
      <c r="C80" s="11"/>
      <c r="D80" s="20"/>
      <c r="E80">
        <v>2.5</v>
      </c>
      <c r="F80">
        <v>3.7</v>
      </c>
      <c r="G80">
        <v>3.4</v>
      </c>
    </row>
    <row r="81" spans="1:9" x14ac:dyDescent="0.25">
      <c r="A81" s="7">
        <v>17</v>
      </c>
      <c r="B81" s="11" t="s">
        <v>108</v>
      </c>
      <c r="C81" s="11"/>
      <c r="D81" s="20"/>
      <c r="E81">
        <v>0.9</v>
      </c>
      <c r="F81">
        <v>1.6</v>
      </c>
      <c r="G81">
        <v>2.9</v>
      </c>
    </row>
    <row r="82" spans="1:9" x14ac:dyDescent="0.25">
      <c r="A82" s="7">
        <v>18</v>
      </c>
      <c r="B82" s="11" t="s">
        <v>109</v>
      </c>
      <c r="C82" s="11"/>
      <c r="D82" s="20"/>
      <c r="E82">
        <v>0.1</v>
      </c>
      <c r="F82">
        <v>2</v>
      </c>
      <c r="G82">
        <v>2.2999999999999998</v>
      </c>
    </row>
    <row r="83" spans="1:9" x14ac:dyDescent="0.25">
      <c r="A83" s="7"/>
      <c r="B83" s="7" t="s">
        <v>110</v>
      </c>
      <c r="C83" s="7"/>
      <c r="D83" s="8" t="s">
        <v>111</v>
      </c>
      <c r="E83" s="8" t="s">
        <v>56</v>
      </c>
      <c r="F83" s="8" t="s">
        <v>56</v>
      </c>
      <c r="G83" s="8" t="s">
        <v>56</v>
      </c>
      <c r="H83" s="8" t="s">
        <v>56</v>
      </c>
      <c r="I83" s="8" t="s">
        <v>56</v>
      </c>
    </row>
    <row r="84" spans="1:9" x14ac:dyDescent="0.25">
      <c r="A84" s="7">
        <v>19</v>
      </c>
      <c r="B84" s="11" t="s">
        <v>112</v>
      </c>
      <c r="C84" s="11"/>
      <c r="D84" s="2">
        <v>877</v>
      </c>
      <c r="E84" s="3">
        <v>-0.8</v>
      </c>
      <c r="F84">
        <v>-0.2</v>
      </c>
      <c r="G84" s="4">
        <v>-0.2</v>
      </c>
    </row>
    <row r="85" spans="1:9" x14ac:dyDescent="0.25">
      <c r="A85" s="7">
        <v>20</v>
      </c>
      <c r="B85" s="11" t="s">
        <v>113</v>
      </c>
      <c r="C85" s="11"/>
      <c r="D85" s="2">
        <v>1771</v>
      </c>
      <c r="E85">
        <v>0.7</v>
      </c>
      <c r="F85">
        <v>0</v>
      </c>
      <c r="G85">
        <v>0</v>
      </c>
    </row>
    <row r="86" spans="1:9" x14ac:dyDescent="0.25">
      <c r="A86" s="7">
        <v>21</v>
      </c>
      <c r="B86" s="11" t="s">
        <v>114</v>
      </c>
      <c r="C86" s="11"/>
      <c r="D86" s="20"/>
      <c r="E86">
        <v>0.3</v>
      </c>
      <c r="F86">
        <v>1.3</v>
      </c>
      <c r="G86">
        <v>2.2999999999999998</v>
      </c>
    </row>
    <row r="87" spans="1:9" x14ac:dyDescent="0.25">
      <c r="A87" s="7">
        <v>22</v>
      </c>
      <c r="B87" s="11" t="s">
        <v>115</v>
      </c>
      <c r="C87" s="11"/>
      <c r="D87" s="20"/>
      <c r="E87">
        <v>-0.2</v>
      </c>
      <c r="F87">
        <v>1.3</v>
      </c>
      <c r="G87">
        <v>2.2999999999999998</v>
      </c>
    </row>
    <row r="88" spans="1:9" x14ac:dyDescent="0.25">
      <c r="A88" s="7">
        <v>23</v>
      </c>
      <c r="B88" s="11" t="s">
        <v>116</v>
      </c>
      <c r="C88" s="11" t="s">
        <v>27</v>
      </c>
      <c r="D88">
        <v>22281</v>
      </c>
      <c r="E88">
        <v>7.7</v>
      </c>
      <c r="F88">
        <v>7.3</v>
      </c>
      <c r="G88">
        <v>5.8</v>
      </c>
    </row>
    <row r="89" spans="1:9" x14ac:dyDescent="0.25">
      <c r="A89" s="7">
        <v>24</v>
      </c>
      <c r="B89" s="11" t="s">
        <v>117</v>
      </c>
      <c r="C89" s="11"/>
      <c r="D89">
        <v>0.03</v>
      </c>
      <c r="E89">
        <v>9.6</v>
      </c>
      <c r="F89">
        <v>7.5</v>
      </c>
      <c r="G89">
        <v>6</v>
      </c>
    </row>
    <row r="90" spans="1:9" x14ac:dyDescent="0.25">
      <c r="A90" s="7"/>
      <c r="B90" s="7"/>
      <c r="C90" s="7"/>
      <c r="D90" s="8"/>
      <c r="E90" s="8" t="s">
        <v>77</v>
      </c>
      <c r="F90" s="8" t="s">
        <v>77</v>
      </c>
      <c r="G90" s="8" t="s">
        <v>77</v>
      </c>
      <c r="H90" s="8" t="s">
        <v>77</v>
      </c>
      <c r="I90" s="8" t="s">
        <v>77</v>
      </c>
    </row>
    <row r="91" spans="1:9" x14ac:dyDescent="0.25">
      <c r="A91" s="7">
        <v>25</v>
      </c>
      <c r="B91" s="11" t="s">
        <v>118</v>
      </c>
      <c r="C91" s="11"/>
      <c r="D91" s="20"/>
      <c r="E91">
        <v>6.9</v>
      </c>
      <c r="F91">
        <v>6.9</v>
      </c>
      <c r="G91">
        <v>6.3</v>
      </c>
    </row>
    <row r="92" spans="1:9" x14ac:dyDescent="0.25">
      <c r="A92" s="7"/>
      <c r="B92" s="7" t="s">
        <v>119</v>
      </c>
      <c r="C92" s="7"/>
      <c r="D92" s="8"/>
      <c r="E92" s="8" t="s">
        <v>56</v>
      </c>
      <c r="F92" s="8" t="s">
        <v>56</v>
      </c>
      <c r="G92" s="8" t="s">
        <v>56</v>
      </c>
      <c r="H92" s="8" t="s">
        <v>56</v>
      </c>
      <c r="I92" s="8" t="s">
        <v>56</v>
      </c>
    </row>
    <row r="93" spans="1:9" x14ac:dyDescent="0.25">
      <c r="A93" s="7">
        <v>26</v>
      </c>
      <c r="B93" s="11" t="s">
        <v>120</v>
      </c>
      <c r="C93" s="11"/>
      <c r="D93" s="20"/>
      <c r="E93">
        <v>2</v>
      </c>
      <c r="F93">
        <v>1.7</v>
      </c>
      <c r="G93">
        <v>1.7</v>
      </c>
      <c r="H93" s="1">
        <f t="shared" ref="H93:I93" si="14">AVERAGE($E93:$G93)</f>
        <v>1.8</v>
      </c>
      <c r="I93" s="1">
        <f t="shared" si="14"/>
        <v>1.8</v>
      </c>
    </row>
    <row r="94" spans="1:9" x14ac:dyDescent="0.25">
      <c r="A94" s="7"/>
      <c r="B94" s="11" t="s">
        <v>121</v>
      </c>
      <c r="C94" s="11"/>
      <c r="D94" s="23"/>
      <c r="E94" s="23"/>
      <c r="F94" s="23"/>
      <c r="G94" s="23"/>
      <c r="H94" s="24"/>
      <c r="I94" s="24"/>
    </row>
    <row r="95" spans="1:9" x14ac:dyDescent="0.25">
      <c r="A95" s="7">
        <v>27</v>
      </c>
      <c r="B95" s="14" t="s">
        <v>122</v>
      </c>
      <c r="C95" s="11"/>
      <c r="D95" s="20"/>
      <c r="E95">
        <v>0</v>
      </c>
      <c r="F95">
        <v>-0.3</v>
      </c>
      <c r="G95">
        <v>-0.5</v>
      </c>
    </row>
    <row r="96" spans="1:9" x14ac:dyDescent="0.25">
      <c r="A96" s="7">
        <v>28</v>
      </c>
      <c r="B96" s="14" t="s">
        <v>123</v>
      </c>
      <c r="C96" s="11"/>
      <c r="D96" s="20"/>
      <c r="E96">
        <v>0.6</v>
      </c>
      <c r="F96">
        <v>0.7</v>
      </c>
      <c r="G96">
        <v>0.8</v>
      </c>
    </row>
    <row r="97" spans="1:9" x14ac:dyDescent="0.25">
      <c r="A97" s="7">
        <v>29</v>
      </c>
      <c r="B97" s="14" t="s">
        <v>124</v>
      </c>
      <c r="C97" s="11"/>
      <c r="D97" s="20"/>
      <c r="E97">
        <v>1.4</v>
      </c>
      <c r="F97">
        <v>1.4</v>
      </c>
      <c r="G97">
        <v>1.4</v>
      </c>
    </row>
    <row r="98" spans="1:9" x14ac:dyDescent="0.25">
      <c r="A98" s="7"/>
      <c r="B98" s="7"/>
      <c r="C98" s="7"/>
      <c r="D98" s="8"/>
      <c r="E98" s="8" t="s">
        <v>127</v>
      </c>
      <c r="F98" s="8" t="s">
        <v>127</v>
      </c>
      <c r="G98" s="8" t="s">
        <v>127</v>
      </c>
      <c r="H98" s="8" t="s">
        <v>127</v>
      </c>
      <c r="I98" s="8" t="s">
        <v>127</v>
      </c>
    </row>
    <row r="99" spans="1:9" x14ac:dyDescent="0.25">
      <c r="A99" s="7">
        <v>30</v>
      </c>
      <c r="B99" s="22" t="s">
        <v>125</v>
      </c>
      <c r="C99" s="22"/>
      <c r="D99" s="26"/>
      <c r="E99" s="5">
        <v>-0.7</v>
      </c>
      <c r="F99" s="5">
        <v>-1.3</v>
      </c>
      <c r="G99" s="5">
        <v>-0.9</v>
      </c>
      <c r="H99" s="1">
        <f t="shared" ref="H99:I99" si="15">AVERAGE($E99:$G99)</f>
        <v>-0.96666666666666667</v>
      </c>
      <c r="I99" s="1">
        <f t="shared" si="15"/>
        <v>-0.96666666666666667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Jersey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Cameron</dc:creator>
  <cp:lastModifiedBy>Scott Cameron</cp:lastModifiedBy>
  <dcterms:created xsi:type="dcterms:W3CDTF">2026-04-22T12:55:07Z</dcterms:created>
  <dcterms:modified xsi:type="dcterms:W3CDTF">2026-05-05T13:02:25Z</dcterms:modified>
</cp:coreProperties>
</file>